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filterPrivacy="1" defaultThemeVersion="124226"/>
  <xr:revisionPtr revIDLastSave="0" documentId="13_ncr:1_{303C1C79-0FD7-47D5-917F-AFC0FBD3A8F7}" xr6:coauthVersionLast="47" xr6:coauthVersionMax="47" xr10:uidLastSave="{00000000-0000-0000-0000-000000000000}"/>
  <bookViews>
    <workbookView xWindow="-120" yWindow="-120" windowWidth="29040" windowHeight="15840" activeTab="1" xr2:uid="{00000000-000D-0000-FFFF-FFFF00000000}"/>
  </bookViews>
  <sheets>
    <sheet name="Cover Page" sheetId="46" r:id="rId1"/>
    <sheet name="Summary" sheetId="1" r:id="rId2"/>
    <sheet name="Police" sheetId="7" r:id="rId3"/>
    <sheet name="Public Works" sheetId="9" r:id="rId4"/>
    <sheet name="Fire" sheetId="39" r:id="rId5"/>
    <sheet name="Parks" sheetId="42" r:id="rId6"/>
    <sheet name="Downtown" sheetId="35" r:id="rId7"/>
    <sheet name="Streets - Chip Seal &amp; Drainage" sheetId="36" r:id="rId8"/>
    <sheet name="Streets - Construction FINAL" sheetId="44" r:id="rId9"/>
    <sheet name="Multi-Block Street Repairs" sheetId="45" r:id="rId10"/>
    <sheet name="Animal Control" sheetId="37" r:id="rId11"/>
    <sheet name="Facilities" sheetId="38" r:id="rId12"/>
  </sheets>
  <definedNames>
    <definedName name="_xlnm.Print_Titles" localSheetId="1">Summary!$1:$1</definedName>
  </definedNames>
  <calcPr calcId="181029" iterateDelta="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8" i="36" l="1"/>
  <c r="E18" i="36"/>
  <c r="D18" i="36"/>
  <c r="C18" i="36"/>
  <c r="B18" i="36"/>
  <c r="F15" i="36"/>
  <c r="E15" i="36"/>
  <c r="D15" i="36"/>
  <c r="C15" i="36"/>
  <c r="G13" i="36"/>
  <c r="G13" i="42"/>
  <c r="Q12" i="44"/>
  <c r="V219" i="45"/>
  <c r="U219" i="45"/>
  <c r="T219" i="45"/>
  <c r="S219" i="45"/>
  <c r="R219" i="45"/>
  <c r="O216" i="45"/>
  <c r="J216" i="45"/>
  <c r="M216" i="45" s="1"/>
  <c r="F216" i="45"/>
  <c r="O215" i="45"/>
  <c r="J215" i="45"/>
  <c r="M215" i="45" s="1"/>
  <c r="F215" i="45"/>
  <c r="O212" i="45"/>
  <c r="J212" i="45"/>
  <c r="M212" i="45" s="1"/>
  <c r="F212" i="45"/>
  <c r="O211" i="45"/>
  <c r="J211" i="45"/>
  <c r="M211" i="45" s="1"/>
  <c r="F211" i="45"/>
  <c r="O210" i="45"/>
  <c r="J210" i="45"/>
  <c r="M210" i="45" s="1"/>
  <c r="F210" i="45"/>
  <c r="O207" i="45"/>
  <c r="K207" i="45"/>
  <c r="J207" i="45"/>
  <c r="M207" i="45" s="1"/>
  <c r="F207" i="45"/>
  <c r="O206" i="45"/>
  <c r="K206" i="45"/>
  <c r="J206" i="45"/>
  <c r="M206" i="45" s="1"/>
  <c r="F206" i="45"/>
  <c r="O203" i="45"/>
  <c r="L203" i="45"/>
  <c r="J203" i="45"/>
  <c r="M203" i="45" s="1"/>
  <c r="N203" i="45" s="1"/>
  <c r="F203" i="45"/>
  <c r="O202" i="45"/>
  <c r="L202" i="45"/>
  <c r="J202" i="45"/>
  <c r="M202" i="45" s="1"/>
  <c r="N202" i="45" s="1"/>
  <c r="F202" i="45"/>
  <c r="O201" i="45"/>
  <c r="L201" i="45"/>
  <c r="J201" i="45"/>
  <c r="M201" i="45" s="1"/>
  <c r="N201" i="45" s="1"/>
  <c r="F201" i="45"/>
  <c r="O198" i="45"/>
  <c r="J198" i="45"/>
  <c r="M198" i="45" s="1"/>
  <c r="F198" i="45"/>
  <c r="O197" i="45"/>
  <c r="J197" i="45"/>
  <c r="M197" i="45" s="1"/>
  <c r="F197" i="45"/>
  <c r="O194" i="45"/>
  <c r="Q194" i="45" s="1"/>
  <c r="N194" i="45"/>
  <c r="M194" i="45"/>
  <c r="L194" i="45"/>
  <c r="K194" i="45"/>
  <c r="J194" i="45"/>
  <c r="F194" i="45"/>
  <c r="O193" i="45"/>
  <c r="Q193" i="45" s="1"/>
  <c r="N193" i="45"/>
  <c r="M193" i="45"/>
  <c r="L193" i="45"/>
  <c r="K193" i="45"/>
  <c r="J193" i="45"/>
  <c r="F193" i="45"/>
  <c r="O192" i="45"/>
  <c r="Q192" i="45" s="1"/>
  <c r="N192" i="45"/>
  <c r="M192" i="45"/>
  <c r="L192" i="45"/>
  <c r="K192" i="45"/>
  <c r="J192" i="45"/>
  <c r="F192" i="45"/>
  <c r="O191" i="45"/>
  <c r="Q191" i="45" s="1"/>
  <c r="N191" i="45"/>
  <c r="M191" i="45"/>
  <c r="L191" i="45"/>
  <c r="K191" i="45"/>
  <c r="J191" i="45"/>
  <c r="F191" i="45"/>
  <c r="O188" i="45"/>
  <c r="Q188" i="45" s="1"/>
  <c r="N188" i="45"/>
  <c r="M188" i="45"/>
  <c r="L188" i="45"/>
  <c r="K188" i="45"/>
  <c r="J188" i="45"/>
  <c r="F188" i="45"/>
  <c r="O187" i="45"/>
  <c r="Q187" i="45" s="1"/>
  <c r="N187" i="45"/>
  <c r="M187" i="45"/>
  <c r="L187" i="45"/>
  <c r="K187" i="45"/>
  <c r="J187" i="45"/>
  <c r="F187" i="45"/>
  <c r="O184" i="45"/>
  <c r="L184" i="45"/>
  <c r="J184" i="45"/>
  <c r="K184" i="45" s="1"/>
  <c r="F184" i="45"/>
  <c r="O183" i="45"/>
  <c r="L183" i="45"/>
  <c r="J183" i="45"/>
  <c r="K183" i="45" s="1"/>
  <c r="F183" i="45"/>
  <c r="O180" i="45"/>
  <c r="M180" i="45"/>
  <c r="N180" i="45" s="1"/>
  <c r="Q180" i="45" s="1"/>
  <c r="K180" i="45"/>
  <c r="J180" i="45"/>
  <c r="L180" i="45" s="1"/>
  <c r="F180" i="45"/>
  <c r="O179" i="45"/>
  <c r="M179" i="45"/>
  <c r="N179" i="45" s="1"/>
  <c r="Q179" i="45" s="1"/>
  <c r="K179" i="45"/>
  <c r="J179" i="45"/>
  <c r="L179" i="45" s="1"/>
  <c r="F179" i="45"/>
  <c r="O178" i="45"/>
  <c r="M178" i="45"/>
  <c r="K178" i="45"/>
  <c r="J178" i="45"/>
  <c r="L178" i="45" s="1"/>
  <c r="F178" i="45"/>
  <c r="O175" i="45"/>
  <c r="Q175" i="45" s="1"/>
  <c r="N175" i="45"/>
  <c r="M175" i="45"/>
  <c r="L175" i="45"/>
  <c r="K175" i="45"/>
  <c r="J175" i="45"/>
  <c r="F175" i="45"/>
  <c r="O174" i="45"/>
  <c r="Q174" i="45" s="1"/>
  <c r="N174" i="45"/>
  <c r="M174" i="45"/>
  <c r="L174" i="45"/>
  <c r="K174" i="45"/>
  <c r="J174" i="45"/>
  <c r="F174" i="45"/>
  <c r="O173" i="45"/>
  <c r="Q173" i="45" s="1"/>
  <c r="N173" i="45"/>
  <c r="M173" i="45"/>
  <c r="L173" i="45"/>
  <c r="K173" i="45"/>
  <c r="J173" i="45"/>
  <c r="F173" i="45"/>
  <c r="O172" i="45"/>
  <c r="Q172" i="45" s="1"/>
  <c r="N172" i="45"/>
  <c r="M172" i="45"/>
  <c r="L172" i="45"/>
  <c r="K172" i="45"/>
  <c r="J172" i="45"/>
  <c r="F172" i="45"/>
  <c r="O169" i="45"/>
  <c r="M169" i="45"/>
  <c r="N169" i="45" s="1"/>
  <c r="L169" i="45"/>
  <c r="J169" i="45"/>
  <c r="K169" i="45" s="1"/>
  <c r="F169" i="45"/>
  <c r="O168" i="45"/>
  <c r="M168" i="45"/>
  <c r="N168" i="45" s="1"/>
  <c r="L168" i="45"/>
  <c r="J168" i="45"/>
  <c r="K168" i="45" s="1"/>
  <c r="F168" i="45"/>
  <c r="O165" i="45"/>
  <c r="M165" i="45"/>
  <c r="K165" i="45"/>
  <c r="J165" i="45"/>
  <c r="L165" i="45" s="1"/>
  <c r="N165" i="45" s="1"/>
  <c r="Q165" i="45" s="1"/>
  <c r="F165" i="45"/>
  <c r="O164" i="45"/>
  <c r="M164" i="45"/>
  <c r="K164" i="45"/>
  <c r="J164" i="45"/>
  <c r="L164" i="45" s="1"/>
  <c r="N164" i="45" s="1"/>
  <c r="Q164" i="45" s="1"/>
  <c r="Q166" i="45" s="1"/>
  <c r="F164" i="45"/>
  <c r="O161" i="45"/>
  <c r="L161" i="45"/>
  <c r="J161" i="45"/>
  <c r="M161" i="45" s="1"/>
  <c r="N161" i="45" s="1"/>
  <c r="F161" i="45"/>
  <c r="O160" i="45"/>
  <c r="L160" i="45"/>
  <c r="J160" i="45"/>
  <c r="M160" i="45" s="1"/>
  <c r="N160" i="45" s="1"/>
  <c r="F160" i="45"/>
  <c r="O159" i="45"/>
  <c r="L159" i="45"/>
  <c r="J159" i="45"/>
  <c r="M159" i="45" s="1"/>
  <c r="N159" i="45" s="1"/>
  <c r="F159" i="45"/>
  <c r="O156" i="45"/>
  <c r="J156" i="45"/>
  <c r="M156" i="45" s="1"/>
  <c r="F156" i="45"/>
  <c r="O155" i="45"/>
  <c r="J155" i="45"/>
  <c r="M155" i="45" s="1"/>
  <c r="F155" i="45"/>
  <c r="O154" i="45"/>
  <c r="J154" i="45"/>
  <c r="M154" i="45" s="1"/>
  <c r="F154" i="45"/>
  <c r="O151" i="45"/>
  <c r="J151" i="45"/>
  <c r="M151" i="45" s="1"/>
  <c r="F151" i="45"/>
  <c r="O150" i="45"/>
  <c r="J150" i="45"/>
  <c r="M150" i="45" s="1"/>
  <c r="F150" i="45"/>
  <c r="O149" i="45"/>
  <c r="J149" i="45"/>
  <c r="M149" i="45" s="1"/>
  <c r="F149" i="45"/>
  <c r="O146" i="45"/>
  <c r="L146" i="45"/>
  <c r="K146" i="45"/>
  <c r="J146" i="45"/>
  <c r="M146" i="45" s="1"/>
  <c r="N146" i="45" s="1"/>
  <c r="Q146" i="45" s="1"/>
  <c r="F146" i="45"/>
  <c r="O145" i="45"/>
  <c r="L145" i="45"/>
  <c r="K145" i="45"/>
  <c r="J145" i="45"/>
  <c r="M145" i="45" s="1"/>
  <c r="N145" i="45" s="1"/>
  <c r="Q145" i="45" s="1"/>
  <c r="F145" i="45"/>
  <c r="O144" i="45"/>
  <c r="L144" i="45"/>
  <c r="K144" i="45"/>
  <c r="J144" i="45"/>
  <c r="M144" i="45" s="1"/>
  <c r="N144" i="45" s="1"/>
  <c r="Q144" i="45" s="1"/>
  <c r="F144" i="45"/>
  <c r="O141" i="45"/>
  <c r="L141" i="45"/>
  <c r="J141" i="45"/>
  <c r="K141" i="45" s="1"/>
  <c r="F141" i="45"/>
  <c r="O140" i="45"/>
  <c r="L140" i="45"/>
  <c r="J140" i="45"/>
  <c r="K140" i="45" s="1"/>
  <c r="F140" i="45"/>
  <c r="O137" i="45"/>
  <c r="M137" i="45"/>
  <c r="K137" i="45"/>
  <c r="J137" i="45"/>
  <c r="L137" i="45" s="1"/>
  <c r="F137" i="45"/>
  <c r="O136" i="45"/>
  <c r="M136" i="45"/>
  <c r="K136" i="45"/>
  <c r="J136" i="45"/>
  <c r="L136" i="45" s="1"/>
  <c r="F136" i="45"/>
  <c r="O133" i="45"/>
  <c r="Q133" i="45" s="1"/>
  <c r="N133" i="45"/>
  <c r="M133" i="45"/>
  <c r="L133" i="45"/>
  <c r="K133" i="45"/>
  <c r="J133" i="45"/>
  <c r="F133" i="45"/>
  <c r="O132" i="45"/>
  <c r="Q132" i="45" s="1"/>
  <c r="N132" i="45"/>
  <c r="M132" i="45"/>
  <c r="L132" i="45"/>
  <c r="K132" i="45"/>
  <c r="J132" i="45"/>
  <c r="F132" i="45"/>
  <c r="O131" i="45"/>
  <c r="Q131" i="45" s="1"/>
  <c r="N131" i="45"/>
  <c r="M131" i="45"/>
  <c r="L131" i="45"/>
  <c r="K131" i="45"/>
  <c r="J131" i="45"/>
  <c r="F131" i="45"/>
  <c r="O130" i="45"/>
  <c r="M130" i="45"/>
  <c r="L130" i="45"/>
  <c r="N130" i="45" s="1"/>
  <c r="K130" i="45"/>
  <c r="J130" i="45"/>
  <c r="F130" i="45"/>
  <c r="O127" i="45"/>
  <c r="M127" i="45"/>
  <c r="N127" i="45" s="1"/>
  <c r="L127" i="45"/>
  <c r="J127" i="45"/>
  <c r="K127" i="45" s="1"/>
  <c r="F127" i="45"/>
  <c r="O126" i="45"/>
  <c r="M126" i="45"/>
  <c r="N126" i="45" s="1"/>
  <c r="L126" i="45"/>
  <c r="J126" i="45"/>
  <c r="K126" i="45" s="1"/>
  <c r="F126" i="45"/>
  <c r="O125" i="45"/>
  <c r="M125" i="45"/>
  <c r="N125" i="45" s="1"/>
  <c r="L125" i="45"/>
  <c r="J125" i="45"/>
  <c r="K125" i="45" s="1"/>
  <c r="F125" i="45"/>
  <c r="O122" i="45"/>
  <c r="M122" i="45"/>
  <c r="K122" i="45"/>
  <c r="J122" i="45"/>
  <c r="L122" i="45" s="1"/>
  <c r="N122" i="45" s="1"/>
  <c r="Q122" i="45" s="1"/>
  <c r="F122" i="45"/>
  <c r="O121" i="45"/>
  <c r="M121" i="45"/>
  <c r="K121" i="45"/>
  <c r="J121" i="45"/>
  <c r="L121" i="45" s="1"/>
  <c r="N121" i="45" s="1"/>
  <c r="Q121" i="45" s="1"/>
  <c r="F121" i="45"/>
  <c r="O118" i="45"/>
  <c r="L118" i="45"/>
  <c r="J118" i="45"/>
  <c r="M118" i="45" s="1"/>
  <c r="N118" i="45" s="1"/>
  <c r="F118" i="45"/>
  <c r="O117" i="45"/>
  <c r="L117" i="45"/>
  <c r="J117" i="45"/>
  <c r="M117" i="45" s="1"/>
  <c r="N117" i="45" s="1"/>
  <c r="F117" i="45"/>
  <c r="O114" i="45"/>
  <c r="J114" i="45"/>
  <c r="M114" i="45" s="1"/>
  <c r="F114" i="45"/>
  <c r="O113" i="45"/>
  <c r="J113" i="45"/>
  <c r="M113" i="45" s="1"/>
  <c r="F113" i="45"/>
  <c r="O110" i="45"/>
  <c r="N110" i="45"/>
  <c r="M110" i="45"/>
  <c r="L110" i="45"/>
  <c r="K110" i="45"/>
  <c r="Q110" i="45" s="1"/>
  <c r="J110" i="45"/>
  <c r="F110" i="45"/>
  <c r="O109" i="45"/>
  <c r="N109" i="45"/>
  <c r="M109" i="45"/>
  <c r="L109" i="45"/>
  <c r="K109" i="45"/>
  <c r="Q109" i="45" s="1"/>
  <c r="J109" i="45"/>
  <c r="F109" i="45"/>
  <c r="O108" i="45"/>
  <c r="N108" i="45"/>
  <c r="M108" i="45"/>
  <c r="L108" i="45"/>
  <c r="K108" i="45"/>
  <c r="Q108" i="45" s="1"/>
  <c r="J108" i="45"/>
  <c r="F108" i="45"/>
  <c r="O107" i="45"/>
  <c r="N107" i="45"/>
  <c r="M107" i="45"/>
  <c r="L107" i="45"/>
  <c r="K107" i="45"/>
  <c r="Q107" i="45" s="1"/>
  <c r="J107" i="45"/>
  <c r="F107" i="45"/>
  <c r="O104" i="45"/>
  <c r="J104" i="45"/>
  <c r="K104" i="45" s="1"/>
  <c r="F104" i="45"/>
  <c r="O103" i="45"/>
  <c r="J103" i="45"/>
  <c r="K103" i="45" s="1"/>
  <c r="F103" i="45"/>
  <c r="O100" i="45"/>
  <c r="M100" i="45"/>
  <c r="K100" i="45"/>
  <c r="J100" i="45"/>
  <c r="L100" i="45" s="1"/>
  <c r="F100" i="45"/>
  <c r="O99" i="45"/>
  <c r="M99" i="45"/>
  <c r="N99" i="45" s="1"/>
  <c r="Q99" i="45" s="1"/>
  <c r="K99" i="45"/>
  <c r="J99" i="45"/>
  <c r="L99" i="45" s="1"/>
  <c r="F99" i="45"/>
  <c r="O98" i="45"/>
  <c r="M98" i="45"/>
  <c r="K98" i="45"/>
  <c r="J98" i="45"/>
  <c r="L98" i="45" s="1"/>
  <c r="F98" i="45"/>
  <c r="O95" i="45"/>
  <c r="Q95" i="45" s="1"/>
  <c r="M95" i="45"/>
  <c r="L95" i="45"/>
  <c r="N95" i="45" s="1"/>
  <c r="K95" i="45"/>
  <c r="J95" i="45"/>
  <c r="F95" i="45"/>
  <c r="O94" i="45"/>
  <c r="Q94" i="45" s="1"/>
  <c r="M94" i="45"/>
  <c r="L94" i="45"/>
  <c r="N94" i="45" s="1"/>
  <c r="K94" i="45"/>
  <c r="J94" i="45"/>
  <c r="F94" i="45"/>
  <c r="O93" i="45"/>
  <c r="M93" i="45"/>
  <c r="L93" i="45"/>
  <c r="N93" i="45" s="1"/>
  <c r="K93" i="45"/>
  <c r="J93" i="45"/>
  <c r="F93" i="45"/>
  <c r="O90" i="45"/>
  <c r="M90" i="45"/>
  <c r="N90" i="45" s="1"/>
  <c r="L90" i="45"/>
  <c r="J90" i="45"/>
  <c r="K90" i="45" s="1"/>
  <c r="F90" i="45"/>
  <c r="O89" i="45"/>
  <c r="M89" i="45"/>
  <c r="N89" i="45" s="1"/>
  <c r="L89" i="45"/>
  <c r="J89" i="45"/>
  <c r="K89" i="45" s="1"/>
  <c r="F89" i="45"/>
  <c r="O88" i="45"/>
  <c r="Q88" i="45" s="1"/>
  <c r="M88" i="45"/>
  <c r="N88" i="45" s="1"/>
  <c r="L88" i="45"/>
  <c r="J88" i="45"/>
  <c r="K88" i="45" s="1"/>
  <c r="F88" i="45"/>
  <c r="O87" i="45"/>
  <c r="M87" i="45"/>
  <c r="N87" i="45" s="1"/>
  <c r="L87" i="45"/>
  <c r="J87" i="45"/>
  <c r="K87" i="45" s="1"/>
  <c r="F87" i="45"/>
  <c r="O84" i="45"/>
  <c r="M84" i="45"/>
  <c r="K84" i="45"/>
  <c r="J84" i="45"/>
  <c r="L84" i="45" s="1"/>
  <c r="N84" i="45" s="1"/>
  <c r="Q84" i="45" s="1"/>
  <c r="F84" i="45"/>
  <c r="O83" i="45"/>
  <c r="M83" i="45"/>
  <c r="K83" i="45"/>
  <c r="J83" i="45"/>
  <c r="L83" i="45" s="1"/>
  <c r="N83" i="45" s="1"/>
  <c r="Q83" i="45" s="1"/>
  <c r="Q85" i="45" s="1"/>
  <c r="F83" i="45"/>
  <c r="O80" i="45"/>
  <c r="L80" i="45"/>
  <c r="J80" i="45"/>
  <c r="M80" i="45" s="1"/>
  <c r="N80" i="45" s="1"/>
  <c r="F80" i="45"/>
  <c r="O79" i="45"/>
  <c r="L79" i="45"/>
  <c r="J79" i="45"/>
  <c r="M79" i="45" s="1"/>
  <c r="N79" i="45" s="1"/>
  <c r="F79" i="45"/>
  <c r="O76" i="45"/>
  <c r="J76" i="45"/>
  <c r="M76" i="45" s="1"/>
  <c r="F76" i="45"/>
  <c r="O75" i="45"/>
  <c r="J75" i="45"/>
  <c r="M75" i="45" s="1"/>
  <c r="F75" i="45"/>
  <c r="O72" i="45"/>
  <c r="N72" i="45"/>
  <c r="M72" i="45"/>
  <c r="L72" i="45"/>
  <c r="K72" i="45"/>
  <c r="Q72" i="45" s="1"/>
  <c r="J72" i="45"/>
  <c r="F72" i="45"/>
  <c r="O71" i="45"/>
  <c r="N71" i="45"/>
  <c r="M71" i="45"/>
  <c r="L71" i="45"/>
  <c r="K71" i="45"/>
  <c r="Q71" i="45" s="1"/>
  <c r="J71" i="45"/>
  <c r="F71" i="45"/>
  <c r="O70" i="45"/>
  <c r="N70" i="45"/>
  <c r="M70" i="45"/>
  <c r="L70" i="45"/>
  <c r="K70" i="45"/>
  <c r="Q70" i="45" s="1"/>
  <c r="Q73" i="45" s="1"/>
  <c r="J70" i="45"/>
  <c r="F70" i="45"/>
  <c r="O67" i="45"/>
  <c r="J67" i="45"/>
  <c r="K67" i="45" s="1"/>
  <c r="F67" i="45"/>
  <c r="O66" i="45"/>
  <c r="J66" i="45"/>
  <c r="K66" i="45" s="1"/>
  <c r="F66" i="45"/>
  <c r="O63" i="45"/>
  <c r="M63" i="45"/>
  <c r="K63" i="45"/>
  <c r="J63" i="45"/>
  <c r="L63" i="45" s="1"/>
  <c r="F63" i="45"/>
  <c r="O62" i="45"/>
  <c r="M62" i="45"/>
  <c r="K62" i="45"/>
  <c r="J62" i="45"/>
  <c r="L62" i="45" s="1"/>
  <c r="F62" i="45"/>
  <c r="O59" i="45"/>
  <c r="Q59" i="45" s="1"/>
  <c r="M59" i="45"/>
  <c r="L59" i="45"/>
  <c r="N59" i="45" s="1"/>
  <c r="K59" i="45"/>
  <c r="J59" i="45"/>
  <c r="F59" i="45"/>
  <c r="O58" i="45"/>
  <c r="M58" i="45"/>
  <c r="L58" i="45"/>
  <c r="N58" i="45" s="1"/>
  <c r="K58" i="45"/>
  <c r="J58" i="45"/>
  <c r="F58" i="45"/>
  <c r="O57" i="45"/>
  <c r="M57" i="45"/>
  <c r="L57" i="45"/>
  <c r="N57" i="45" s="1"/>
  <c r="K57" i="45"/>
  <c r="J57" i="45"/>
  <c r="F57" i="45"/>
  <c r="O54" i="45"/>
  <c r="M54" i="45"/>
  <c r="N54" i="45" s="1"/>
  <c r="L54" i="45"/>
  <c r="J54" i="45"/>
  <c r="K54" i="45" s="1"/>
  <c r="F54" i="45"/>
  <c r="O53" i="45"/>
  <c r="M53" i="45"/>
  <c r="N53" i="45" s="1"/>
  <c r="L53" i="45"/>
  <c r="J53" i="45"/>
  <c r="K53" i="45" s="1"/>
  <c r="F53" i="45"/>
  <c r="O50" i="45"/>
  <c r="M50" i="45"/>
  <c r="K50" i="45"/>
  <c r="J50" i="45"/>
  <c r="L50" i="45" s="1"/>
  <c r="N50" i="45" s="1"/>
  <c r="Q50" i="45" s="1"/>
  <c r="F50" i="45"/>
  <c r="O49" i="45"/>
  <c r="M49" i="45"/>
  <c r="K49" i="45"/>
  <c r="J49" i="45"/>
  <c r="L49" i="45" s="1"/>
  <c r="N49" i="45" s="1"/>
  <c r="Q49" i="45" s="1"/>
  <c r="F49" i="45"/>
  <c r="O48" i="45"/>
  <c r="M48" i="45"/>
  <c r="K48" i="45"/>
  <c r="J48" i="45"/>
  <c r="L48" i="45" s="1"/>
  <c r="N48" i="45" s="1"/>
  <c r="Q48" i="45" s="1"/>
  <c r="Q51" i="45" s="1"/>
  <c r="F48" i="45"/>
  <c r="O45" i="45"/>
  <c r="L45" i="45"/>
  <c r="J45" i="45"/>
  <c r="M45" i="45" s="1"/>
  <c r="N45" i="45" s="1"/>
  <c r="F45" i="45"/>
  <c r="O44" i="45"/>
  <c r="L44" i="45"/>
  <c r="J44" i="45"/>
  <c r="M44" i="45" s="1"/>
  <c r="N44" i="45" s="1"/>
  <c r="F44" i="45"/>
  <c r="O41" i="45"/>
  <c r="J41" i="45"/>
  <c r="M41" i="45" s="1"/>
  <c r="F41" i="45"/>
  <c r="O40" i="45"/>
  <c r="J40" i="45"/>
  <c r="M40" i="45" s="1"/>
  <c r="F40" i="45"/>
  <c r="O39" i="45"/>
  <c r="J39" i="45"/>
  <c r="M39" i="45" s="1"/>
  <c r="F39" i="45"/>
  <c r="O38" i="45"/>
  <c r="J38" i="45"/>
  <c r="M38" i="45" s="1"/>
  <c r="F38" i="45"/>
  <c r="O35" i="45"/>
  <c r="N35" i="45"/>
  <c r="M35" i="45"/>
  <c r="L35" i="45"/>
  <c r="K35" i="45"/>
  <c r="Q35" i="45" s="1"/>
  <c r="J35" i="45"/>
  <c r="F35" i="45"/>
  <c r="O34" i="45"/>
  <c r="N34" i="45"/>
  <c r="M34" i="45"/>
  <c r="L34" i="45"/>
  <c r="K34" i="45"/>
  <c r="Q34" i="45" s="1"/>
  <c r="J34" i="45"/>
  <c r="F34" i="45"/>
  <c r="O33" i="45"/>
  <c r="N33" i="45"/>
  <c r="M33" i="45"/>
  <c r="L33" i="45"/>
  <c r="K33" i="45"/>
  <c r="Q33" i="45" s="1"/>
  <c r="J33" i="45"/>
  <c r="F33" i="45"/>
  <c r="O30" i="45"/>
  <c r="J30" i="45"/>
  <c r="K30" i="45" s="1"/>
  <c r="F30" i="45"/>
  <c r="O29" i="45"/>
  <c r="J29" i="45"/>
  <c r="K29" i="45" s="1"/>
  <c r="F29" i="45"/>
  <c r="O26" i="45"/>
  <c r="M26" i="45"/>
  <c r="N26" i="45" s="1"/>
  <c r="Q26" i="45" s="1"/>
  <c r="K26" i="45"/>
  <c r="J26" i="45"/>
  <c r="L26" i="45" s="1"/>
  <c r="F26" i="45"/>
  <c r="O25" i="45"/>
  <c r="M25" i="45"/>
  <c r="N25" i="45" s="1"/>
  <c r="Q25" i="45" s="1"/>
  <c r="K25" i="45"/>
  <c r="J25" i="45"/>
  <c r="L25" i="45" s="1"/>
  <c r="F25" i="45"/>
  <c r="O22" i="45"/>
  <c r="Q22" i="45" s="1"/>
  <c r="M22" i="45"/>
  <c r="L22" i="45"/>
  <c r="N22" i="45" s="1"/>
  <c r="K22" i="45"/>
  <c r="J22" i="45"/>
  <c r="F22" i="45"/>
  <c r="O21" i="45"/>
  <c r="Q21" i="45" s="1"/>
  <c r="Q23" i="45" s="1"/>
  <c r="M21" i="45"/>
  <c r="L21" i="45"/>
  <c r="N21" i="45" s="1"/>
  <c r="K21" i="45"/>
  <c r="J21" i="45"/>
  <c r="F21" i="45"/>
  <c r="O18" i="45"/>
  <c r="M18" i="45"/>
  <c r="N18" i="45" s="1"/>
  <c r="L18" i="45"/>
  <c r="J18" i="45"/>
  <c r="K18" i="45" s="1"/>
  <c r="F18" i="45"/>
  <c r="O17" i="45"/>
  <c r="M17" i="45"/>
  <c r="N17" i="45" s="1"/>
  <c r="L17" i="45"/>
  <c r="J17" i="45"/>
  <c r="K17" i="45" s="1"/>
  <c r="F17" i="45"/>
  <c r="O14" i="45"/>
  <c r="M14" i="45"/>
  <c r="K14" i="45"/>
  <c r="J14" i="45"/>
  <c r="L14" i="45" s="1"/>
  <c r="N14" i="45" s="1"/>
  <c r="Q14" i="45" s="1"/>
  <c r="F14" i="45"/>
  <c r="O13" i="45"/>
  <c r="M13" i="45"/>
  <c r="K13" i="45"/>
  <c r="J13" i="45"/>
  <c r="L13" i="45" s="1"/>
  <c r="N13" i="45" s="1"/>
  <c r="Q13" i="45" s="1"/>
  <c r="F13" i="45"/>
  <c r="V247" i="44"/>
  <c r="U247" i="44"/>
  <c r="T247" i="44"/>
  <c r="S247" i="44"/>
  <c r="R247" i="44"/>
  <c r="O244" i="44"/>
  <c r="J244" i="44"/>
  <c r="F244" i="44"/>
  <c r="O243" i="44"/>
  <c r="J243" i="44"/>
  <c r="F243" i="44"/>
  <c r="O242" i="44"/>
  <c r="J242" i="44"/>
  <c r="F242" i="44"/>
  <c r="O241" i="44"/>
  <c r="J241" i="44"/>
  <c r="F241" i="44"/>
  <c r="O240" i="44"/>
  <c r="J240" i="44"/>
  <c r="F240" i="44"/>
  <c r="O239" i="44"/>
  <c r="J239" i="44"/>
  <c r="F239" i="44"/>
  <c r="O238" i="44"/>
  <c r="J238" i="44"/>
  <c r="F238" i="44"/>
  <c r="O237" i="44"/>
  <c r="J237" i="44"/>
  <c r="F237" i="44"/>
  <c r="O236" i="44"/>
  <c r="J236" i="44"/>
  <c r="F236" i="44"/>
  <c r="O235" i="44"/>
  <c r="J235" i="44"/>
  <c r="F235" i="44"/>
  <c r="O234" i="44"/>
  <c r="J234" i="44"/>
  <c r="F234" i="44"/>
  <c r="O233" i="44"/>
  <c r="J233" i="44"/>
  <c r="F233" i="44"/>
  <c r="O232" i="44"/>
  <c r="J232" i="44"/>
  <c r="F232" i="44"/>
  <c r="O231" i="44"/>
  <c r="J231" i="44"/>
  <c r="F231" i="44"/>
  <c r="O230" i="44"/>
  <c r="J230" i="44"/>
  <c r="F230" i="44"/>
  <c r="O229" i="44"/>
  <c r="J229" i="44"/>
  <c r="F229" i="44"/>
  <c r="O228" i="44"/>
  <c r="J228" i="44"/>
  <c r="F228" i="44"/>
  <c r="O227" i="44"/>
  <c r="J227" i="44"/>
  <c r="F227" i="44"/>
  <c r="O226" i="44"/>
  <c r="J226" i="44"/>
  <c r="F226" i="44"/>
  <c r="O225" i="44"/>
  <c r="J225" i="44"/>
  <c r="F225" i="44"/>
  <c r="O224" i="44"/>
  <c r="J224" i="44"/>
  <c r="F224" i="44"/>
  <c r="O223" i="44"/>
  <c r="J223" i="44"/>
  <c r="F223" i="44"/>
  <c r="O222" i="44"/>
  <c r="J222" i="44"/>
  <c r="F222" i="44"/>
  <c r="O221" i="44"/>
  <c r="J221" i="44"/>
  <c r="F221" i="44"/>
  <c r="O220" i="44"/>
  <c r="J220" i="44"/>
  <c r="F220" i="44"/>
  <c r="O219" i="44"/>
  <c r="J219" i="44"/>
  <c r="F219" i="44"/>
  <c r="O218" i="44"/>
  <c r="J218" i="44"/>
  <c r="F218" i="44"/>
  <c r="O217" i="44"/>
  <c r="J217" i="44"/>
  <c r="F217" i="44"/>
  <c r="O216" i="44"/>
  <c r="J216" i="44"/>
  <c r="F216" i="44"/>
  <c r="O215" i="44"/>
  <c r="J215" i="44"/>
  <c r="F215" i="44"/>
  <c r="O214" i="44"/>
  <c r="J214" i="44"/>
  <c r="F214" i="44"/>
  <c r="O213" i="44"/>
  <c r="J213" i="44"/>
  <c r="F213" i="44"/>
  <c r="O212" i="44"/>
  <c r="J212" i="44"/>
  <c r="F212" i="44"/>
  <c r="O211" i="44"/>
  <c r="J211" i="44"/>
  <c r="F211" i="44"/>
  <c r="O210" i="44"/>
  <c r="J210" i="44"/>
  <c r="F210" i="44"/>
  <c r="O209" i="44"/>
  <c r="J209" i="44"/>
  <c r="F209" i="44"/>
  <c r="O208" i="44"/>
  <c r="J208" i="44"/>
  <c r="F208" i="44"/>
  <c r="O207" i="44"/>
  <c r="J207" i="44"/>
  <c r="F207" i="44"/>
  <c r="O206" i="44"/>
  <c r="J206" i="44"/>
  <c r="F206" i="44"/>
  <c r="O205" i="44"/>
  <c r="J205" i="44"/>
  <c r="F205" i="44"/>
  <c r="O204" i="44"/>
  <c r="J204" i="44"/>
  <c r="F204" i="44"/>
  <c r="O203" i="44"/>
  <c r="J203" i="44"/>
  <c r="F203" i="44"/>
  <c r="O202" i="44"/>
  <c r="J202" i="44"/>
  <c r="F202" i="44"/>
  <c r="O201" i="44"/>
  <c r="J201" i="44"/>
  <c r="F201" i="44"/>
  <c r="O200" i="44"/>
  <c r="J200" i="44"/>
  <c r="F200" i="44"/>
  <c r="O199" i="44"/>
  <c r="J199" i="44"/>
  <c r="F199" i="44"/>
  <c r="O198" i="44"/>
  <c r="J198" i="44"/>
  <c r="F198" i="44"/>
  <c r="O197" i="44"/>
  <c r="J197" i="44"/>
  <c r="F197" i="44"/>
  <c r="O196" i="44"/>
  <c r="J196" i="44"/>
  <c r="F196" i="44"/>
  <c r="O195" i="44"/>
  <c r="J195" i="44"/>
  <c r="F195" i="44"/>
  <c r="O194" i="44"/>
  <c r="J194" i="44"/>
  <c r="F194" i="44"/>
  <c r="O193" i="44"/>
  <c r="J193" i="44"/>
  <c r="F193" i="44"/>
  <c r="O192" i="44"/>
  <c r="J192" i="44"/>
  <c r="F192" i="44"/>
  <c r="O191" i="44"/>
  <c r="J191" i="44"/>
  <c r="F191" i="44"/>
  <c r="O190" i="44"/>
  <c r="J190" i="44"/>
  <c r="F190" i="44"/>
  <c r="O189" i="44"/>
  <c r="J189" i="44"/>
  <c r="F189" i="44"/>
  <c r="O188" i="44"/>
  <c r="J188" i="44"/>
  <c r="F188" i="44"/>
  <c r="O187" i="44"/>
  <c r="J187" i="44"/>
  <c r="F187" i="44"/>
  <c r="O186" i="44"/>
  <c r="J186" i="44"/>
  <c r="F186" i="44"/>
  <c r="O185" i="44"/>
  <c r="J185" i="44"/>
  <c r="F185" i="44"/>
  <c r="O184" i="44"/>
  <c r="J184" i="44"/>
  <c r="F184" i="44"/>
  <c r="O183" i="44"/>
  <c r="J183" i="44"/>
  <c r="F183" i="44"/>
  <c r="O182" i="44"/>
  <c r="J182" i="44"/>
  <c r="F182" i="44"/>
  <c r="O181" i="44"/>
  <c r="J181" i="44"/>
  <c r="F181" i="44"/>
  <c r="O180" i="44"/>
  <c r="J180" i="44"/>
  <c r="F180" i="44"/>
  <c r="O179" i="44"/>
  <c r="J179" i="44"/>
  <c r="F179" i="44"/>
  <c r="O178" i="44"/>
  <c r="J178" i="44"/>
  <c r="F178" i="44"/>
  <c r="O177" i="44"/>
  <c r="J177" i="44"/>
  <c r="F177" i="44"/>
  <c r="O176" i="44"/>
  <c r="J176" i="44"/>
  <c r="F176" i="44"/>
  <c r="O175" i="44"/>
  <c r="J175" i="44"/>
  <c r="F175" i="44"/>
  <c r="O174" i="44"/>
  <c r="J174" i="44"/>
  <c r="F174" i="44"/>
  <c r="O173" i="44"/>
  <c r="J173" i="44"/>
  <c r="F173" i="44"/>
  <c r="O172" i="44"/>
  <c r="L172" i="44"/>
  <c r="J172" i="44"/>
  <c r="F172" i="44"/>
  <c r="O171" i="44"/>
  <c r="L171" i="44"/>
  <c r="J171" i="44"/>
  <c r="F171" i="44"/>
  <c r="O170" i="44"/>
  <c r="L170" i="44"/>
  <c r="J170" i="44"/>
  <c r="F170" i="44"/>
  <c r="O169" i="44"/>
  <c r="J169" i="44"/>
  <c r="F169" i="44"/>
  <c r="O168" i="44"/>
  <c r="L168" i="44"/>
  <c r="J168" i="44"/>
  <c r="F168" i="44"/>
  <c r="O167" i="44"/>
  <c r="L167" i="44"/>
  <c r="J167" i="44"/>
  <c r="F167" i="44"/>
  <c r="O166" i="44"/>
  <c r="L166" i="44"/>
  <c r="J166" i="44"/>
  <c r="F166" i="44"/>
  <c r="O165" i="44"/>
  <c r="J165" i="44"/>
  <c r="F165" i="44"/>
  <c r="O164" i="44"/>
  <c r="L164" i="44"/>
  <c r="J164" i="44"/>
  <c r="F164" i="44"/>
  <c r="O163" i="44"/>
  <c r="L163" i="44"/>
  <c r="J163" i="44"/>
  <c r="F163" i="44"/>
  <c r="O162" i="44"/>
  <c r="L162" i="44"/>
  <c r="J162" i="44"/>
  <c r="F162" i="44"/>
  <c r="O161" i="44"/>
  <c r="J161" i="44"/>
  <c r="L161" i="44" s="1"/>
  <c r="F161" i="44"/>
  <c r="O160" i="44"/>
  <c r="L160" i="44"/>
  <c r="J160" i="44"/>
  <c r="F160" i="44"/>
  <c r="O159" i="44"/>
  <c r="Q159" i="44" s="1"/>
  <c r="M159" i="44"/>
  <c r="N159" i="44" s="1"/>
  <c r="L159" i="44"/>
  <c r="K159" i="44"/>
  <c r="J159" i="44"/>
  <c r="F159" i="44"/>
  <c r="O158" i="44"/>
  <c r="M158" i="44"/>
  <c r="N158" i="44" s="1"/>
  <c r="Q158" i="44" s="1"/>
  <c r="L158" i="44"/>
  <c r="K158" i="44"/>
  <c r="J158" i="44"/>
  <c r="F158" i="44"/>
  <c r="Q157" i="44"/>
  <c r="O157" i="44"/>
  <c r="M157" i="44"/>
  <c r="N157" i="44" s="1"/>
  <c r="L157" i="44"/>
  <c r="K157" i="44"/>
  <c r="J157" i="44"/>
  <c r="F157" i="44"/>
  <c r="Q156" i="44"/>
  <c r="O156" i="44"/>
  <c r="M156" i="44"/>
  <c r="N156" i="44" s="1"/>
  <c r="L156" i="44"/>
  <c r="K156" i="44"/>
  <c r="J156" i="44"/>
  <c r="F156" i="44"/>
  <c r="Q155" i="44"/>
  <c r="O155" i="44"/>
  <c r="M155" i="44"/>
  <c r="N155" i="44" s="1"/>
  <c r="L155" i="44"/>
  <c r="K155" i="44"/>
  <c r="J155" i="44"/>
  <c r="F155" i="44"/>
  <c r="O154" i="44"/>
  <c r="M154" i="44"/>
  <c r="N154" i="44" s="1"/>
  <c r="L154" i="44"/>
  <c r="K154" i="44"/>
  <c r="J154" i="44"/>
  <c r="F154" i="44"/>
  <c r="O153" i="44"/>
  <c r="M153" i="44"/>
  <c r="N153" i="44" s="1"/>
  <c r="Q153" i="44" s="1"/>
  <c r="K153" i="44"/>
  <c r="J153" i="44"/>
  <c r="L153" i="44" s="1"/>
  <c r="F153" i="44"/>
  <c r="O152" i="44"/>
  <c r="M152" i="44"/>
  <c r="K152" i="44"/>
  <c r="J152" i="44"/>
  <c r="L152" i="44" s="1"/>
  <c r="F152" i="44"/>
  <c r="O151" i="44"/>
  <c r="M151" i="44"/>
  <c r="K151" i="44"/>
  <c r="J151" i="44"/>
  <c r="L151" i="44" s="1"/>
  <c r="F151" i="44"/>
  <c r="O150" i="44"/>
  <c r="Q150" i="44" s="1"/>
  <c r="M150" i="44"/>
  <c r="N150" i="44" s="1"/>
  <c r="K150" i="44"/>
  <c r="J150" i="44"/>
  <c r="L150" i="44" s="1"/>
  <c r="F150" i="44"/>
  <c r="O149" i="44"/>
  <c r="M149" i="44"/>
  <c r="N149" i="44" s="1"/>
  <c r="Q149" i="44" s="1"/>
  <c r="K149" i="44"/>
  <c r="J149" i="44"/>
  <c r="L149" i="44" s="1"/>
  <c r="F149" i="44"/>
  <c r="O148" i="44"/>
  <c r="M148" i="44"/>
  <c r="N148" i="44" s="1"/>
  <c r="K148" i="44"/>
  <c r="J148" i="44"/>
  <c r="L148" i="44" s="1"/>
  <c r="F148" i="44"/>
  <c r="O147" i="44"/>
  <c r="M147" i="44"/>
  <c r="K147" i="44"/>
  <c r="J147" i="44"/>
  <c r="L147" i="44" s="1"/>
  <c r="F147" i="44"/>
  <c r="O146" i="44"/>
  <c r="M146" i="44"/>
  <c r="N146" i="44" s="1"/>
  <c r="Q146" i="44" s="1"/>
  <c r="K146" i="44"/>
  <c r="J146" i="44"/>
  <c r="L146" i="44" s="1"/>
  <c r="F146" i="44"/>
  <c r="O145" i="44"/>
  <c r="M145" i="44"/>
  <c r="K145" i="44"/>
  <c r="J145" i="44"/>
  <c r="L145" i="44" s="1"/>
  <c r="F145" i="44"/>
  <c r="O144" i="44"/>
  <c r="M144" i="44"/>
  <c r="N144" i="44" s="1"/>
  <c r="K144" i="44"/>
  <c r="J144" i="44"/>
  <c r="L144" i="44" s="1"/>
  <c r="F144" i="44"/>
  <c r="O143" i="44"/>
  <c r="M143" i="44"/>
  <c r="K143" i="44"/>
  <c r="J143" i="44"/>
  <c r="L143" i="44" s="1"/>
  <c r="F143" i="44"/>
  <c r="O142" i="44"/>
  <c r="Q142" i="44" s="1"/>
  <c r="M142" i="44"/>
  <c r="N142" i="44" s="1"/>
  <c r="K142" i="44"/>
  <c r="J142" i="44"/>
  <c r="L142" i="44" s="1"/>
  <c r="F142" i="44"/>
  <c r="Q141" i="44"/>
  <c r="O141" i="44"/>
  <c r="M141" i="44"/>
  <c r="N141" i="44" s="1"/>
  <c r="K141" i="44"/>
  <c r="J141" i="44"/>
  <c r="L141" i="44" s="1"/>
  <c r="F141" i="44"/>
  <c r="O140" i="44"/>
  <c r="Q140" i="44" s="1"/>
  <c r="M140" i="44"/>
  <c r="N140" i="44" s="1"/>
  <c r="K140" i="44"/>
  <c r="J140" i="44"/>
  <c r="L140" i="44" s="1"/>
  <c r="F140" i="44"/>
  <c r="O139" i="44"/>
  <c r="M139" i="44"/>
  <c r="K139" i="44"/>
  <c r="J139" i="44"/>
  <c r="L139" i="44" s="1"/>
  <c r="F139" i="44"/>
  <c r="O138" i="44"/>
  <c r="Q138" i="44" s="1"/>
  <c r="M138" i="44"/>
  <c r="N138" i="44" s="1"/>
  <c r="K138" i="44"/>
  <c r="J138" i="44"/>
  <c r="L138" i="44" s="1"/>
  <c r="F138" i="44"/>
  <c r="O137" i="44"/>
  <c r="M137" i="44"/>
  <c r="K137" i="44"/>
  <c r="J137" i="44"/>
  <c r="L137" i="44" s="1"/>
  <c r="F137" i="44"/>
  <c r="O136" i="44"/>
  <c r="M136" i="44"/>
  <c r="K136" i="44"/>
  <c r="J136" i="44"/>
  <c r="L136" i="44" s="1"/>
  <c r="F136" i="44"/>
  <c r="O135" i="44"/>
  <c r="M135" i="44"/>
  <c r="K135" i="44"/>
  <c r="J135" i="44"/>
  <c r="L135" i="44" s="1"/>
  <c r="F135" i="44"/>
  <c r="Q134" i="44"/>
  <c r="O134" i="44"/>
  <c r="M134" i="44"/>
  <c r="N134" i="44" s="1"/>
  <c r="K134" i="44"/>
  <c r="J134" i="44"/>
  <c r="L134" i="44" s="1"/>
  <c r="F134" i="44"/>
  <c r="O133" i="44"/>
  <c r="M133" i="44"/>
  <c r="N133" i="44" s="1"/>
  <c r="Q133" i="44" s="1"/>
  <c r="K133" i="44"/>
  <c r="J133" i="44"/>
  <c r="L133" i="44" s="1"/>
  <c r="F133" i="44"/>
  <c r="O132" i="44"/>
  <c r="M132" i="44"/>
  <c r="K132" i="44"/>
  <c r="J132" i="44"/>
  <c r="L132" i="44" s="1"/>
  <c r="F132" i="44"/>
  <c r="O131" i="44"/>
  <c r="M131" i="44"/>
  <c r="K131" i="44"/>
  <c r="J131" i="44"/>
  <c r="L131" i="44" s="1"/>
  <c r="F131" i="44"/>
  <c r="O130" i="44"/>
  <c r="Q130" i="44" s="1"/>
  <c r="M130" i="44"/>
  <c r="N130" i="44" s="1"/>
  <c r="K130" i="44"/>
  <c r="J130" i="44"/>
  <c r="L130" i="44" s="1"/>
  <c r="F130" i="44"/>
  <c r="O129" i="44"/>
  <c r="M129" i="44"/>
  <c r="N129" i="44" s="1"/>
  <c r="Q129" i="44" s="1"/>
  <c r="K129" i="44"/>
  <c r="J129" i="44"/>
  <c r="L129" i="44" s="1"/>
  <c r="F129" i="44"/>
  <c r="O128" i="44"/>
  <c r="M128" i="44"/>
  <c r="K128" i="44"/>
  <c r="J128" i="44"/>
  <c r="L128" i="44" s="1"/>
  <c r="F128" i="44"/>
  <c r="O127" i="44"/>
  <c r="M127" i="44"/>
  <c r="K127" i="44"/>
  <c r="J127" i="44"/>
  <c r="L127" i="44" s="1"/>
  <c r="F127" i="44"/>
  <c r="O126" i="44"/>
  <c r="M126" i="44"/>
  <c r="N126" i="44" s="1"/>
  <c r="Q126" i="44" s="1"/>
  <c r="K126" i="44"/>
  <c r="J126" i="44"/>
  <c r="L126" i="44" s="1"/>
  <c r="F126" i="44"/>
  <c r="O125" i="44"/>
  <c r="M125" i="44"/>
  <c r="K125" i="44"/>
  <c r="J125" i="44"/>
  <c r="L125" i="44" s="1"/>
  <c r="F125" i="44"/>
  <c r="O124" i="44"/>
  <c r="M124" i="44"/>
  <c r="J124" i="44"/>
  <c r="F124" i="44"/>
  <c r="O123" i="44"/>
  <c r="K123" i="44"/>
  <c r="J123" i="44"/>
  <c r="F123" i="44"/>
  <c r="O122" i="44"/>
  <c r="M122" i="44"/>
  <c r="N122" i="44" s="1"/>
  <c r="Q122" i="44" s="1"/>
  <c r="K122" i="44"/>
  <c r="J122" i="44"/>
  <c r="L122" i="44" s="1"/>
  <c r="F122" i="44"/>
  <c r="O121" i="44"/>
  <c r="J121" i="44"/>
  <c r="L121" i="44" s="1"/>
  <c r="F121" i="44"/>
  <c r="O120" i="44"/>
  <c r="M120" i="44"/>
  <c r="J120" i="44"/>
  <c r="F120" i="44"/>
  <c r="O119" i="44"/>
  <c r="J119" i="44"/>
  <c r="F119" i="44"/>
  <c r="Q118" i="44"/>
  <c r="O118" i="44"/>
  <c r="M118" i="44"/>
  <c r="N118" i="44" s="1"/>
  <c r="K118" i="44"/>
  <c r="J118" i="44"/>
  <c r="L118" i="44" s="1"/>
  <c r="F118" i="44"/>
  <c r="O117" i="44"/>
  <c r="M117" i="44"/>
  <c r="N117" i="44" s="1"/>
  <c r="J117" i="44"/>
  <c r="L117" i="44" s="1"/>
  <c r="F117" i="44"/>
  <c r="O116" i="44"/>
  <c r="J116" i="44"/>
  <c r="F116" i="44"/>
  <c r="O115" i="44"/>
  <c r="J115" i="44"/>
  <c r="F115" i="44"/>
  <c r="O114" i="44"/>
  <c r="Q114" i="44" s="1"/>
  <c r="M114" i="44"/>
  <c r="N114" i="44" s="1"/>
  <c r="K114" i="44"/>
  <c r="J114" i="44"/>
  <c r="L114" i="44" s="1"/>
  <c r="F114" i="44"/>
  <c r="O113" i="44"/>
  <c r="K113" i="44"/>
  <c r="J113" i="44"/>
  <c r="L113" i="44" s="1"/>
  <c r="F113" i="44"/>
  <c r="O112" i="44"/>
  <c r="J112" i="44"/>
  <c r="F112" i="44"/>
  <c r="O111" i="44"/>
  <c r="J111" i="44"/>
  <c r="K111" i="44" s="1"/>
  <c r="F111" i="44"/>
  <c r="O110" i="44"/>
  <c r="J110" i="44"/>
  <c r="K110" i="44" s="1"/>
  <c r="F110" i="44"/>
  <c r="O109" i="44"/>
  <c r="M109" i="44"/>
  <c r="L109" i="44"/>
  <c r="K109" i="44"/>
  <c r="J109" i="44"/>
  <c r="F109" i="44"/>
  <c r="O108" i="44"/>
  <c r="M108" i="44"/>
  <c r="J108" i="44"/>
  <c r="L108" i="44" s="1"/>
  <c r="F108" i="44"/>
  <c r="O107" i="44"/>
  <c r="L107" i="44"/>
  <c r="K107" i="44"/>
  <c r="J107" i="44"/>
  <c r="M107" i="44" s="1"/>
  <c r="F107" i="44"/>
  <c r="O106" i="44"/>
  <c r="J106" i="44"/>
  <c r="L106" i="44" s="1"/>
  <c r="F106" i="44"/>
  <c r="O105" i="44"/>
  <c r="M105" i="44"/>
  <c r="L105" i="44"/>
  <c r="J105" i="44"/>
  <c r="K105" i="44" s="1"/>
  <c r="F105" i="44"/>
  <c r="O104" i="44"/>
  <c r="L104" i="44"/>
  <c r="K104" i="44"/>
  <c r="J104" i="44"/>
  <c r="M104" i="44" s="1"/>
  <c r="F104" i="44"/>
  <c r="O103" i="44"/>
  <c r="Q103" i="44" s="1"/>
  <c r="N103" i="44"/>
  <c r="L103" i="44"/>
  <c r="K103" i="44"/>
  <c r="J103" i="44"/>
  <c r="M103" i="44" s="1"/>
  <c r="F103" i="44"/>
  <c r="O102" i="44"/>
  <c r="L102" i="44"/>
  <c r="K102" i="44"/>
  <c r="J102" i="44"/>
  <c r="M102" i="44" s="1"/>
  <c r="N102" i="44" s="1"/>
  <c r="Q102" i="44" s="1"/>
  <c r="F102" i="44"/>
  <c r="O101" i="44"/>
  <c r="L101" i="44"/>
  <c r="K101" i="44"/>
  <c r="J101" i="44"/>
  <c r="M101" i="44" s="1"/>
  <c r="N101" i="44" s="1"/>
  <c r="F101" i="44"/>
  <c r="O100" i="44"/>
  <c r="Q100" i="44" s="1"/>
  <c r="L100" i="44"/>
  <c r="K100" i="44"/>
  <c r="J100" i="44"/>
  <c r="M100" i="44" s="1"/>
  <c r="N100" i="44" s="1"/>
  <c r="F100" i="44"/>
  <c r="O99" i="44"/>
  <c r="J99" i="44"/>
  <c r="M99" i="44" s="1"/>
  <c r="F99" i="44"/>
  <c r="O98" i="44"/>
  <c r="L98" i="44"/>
  <c r="N98" i="44" s="1"/>
  <c r="K98" i="44"/>
  <c r="J98" i="44"/>
  <c r="M98" i="44" s="1"/>
  <c r="F98" i="44"/>
  <c r="O97" i="44"/>
  <c r="J97" i="44"/>
  <c r="M97" i="44" s="1"/>
  <c r="F97" i="44"/>
  <c r="O96" i="44"/>
  <c r="L96" i="44"/>
  <c r="N96" i="44" s="1"/>
  <c r="J96" i="44"/>
  <c r="M96" i="44" s="1"/>
  <c r="F96" i="44"/>
  <c r="O95" i="44"/>
  <c r="Q95" i="44" s="1"/>
  <c r="N95" i="44"/>
  <c r="L95" i="44"/>
  <c r="K95" i="44"/>
  <c r="J95" i="44"/>
  <c r="M95" i="44" s="1"/>
  <c r="F95" i="44"/>
  <c r="O94" i="44"/>
  <c r="J94" i="44"/>
  <c r="M94" i="44" s="1"/>
  <c r="F94" i="44"/>
  <c r="O93" i="44"/>
  <c r="K93" i="44"/>
  <c r="J93" i="44"/>
  <c r="M93" i="44" s="1"/>
  <c r="F93" i="44"/>
  <c r="O92" i="44"/>
  <c r="J92" i="44"/>
  <c r="M92" i="44" s="1"/>
  <c r="F92" i="44"/>
  <c r="O91" i="44"/>
  <c r="J91" i="44"/>
  <c r="M91" i="44" s="1"/>
  <c r="F91" i="44"/>
  <c r="O90" i="44"/>
  <c r="L90" i="44"/>
  <c r="N90" i="44" s="1"/>
  <c r="K90" i="44"/>
  <c r="J90" i="44"/>
  <c r="M90" i="44" s="1"/>
  <c r="F90" i="44"/>
  <c r="O89" i="44"/>
  <c r="J89" i="44"/>
  <c r="M89" i="44" s="1"/>
  <c r="F89" i="44"/>
  <c r="O88" i="44"/>
  <c r="L88" i="44"/>
  <c r="N88" i="44" s="1"/>
  <c r="J88" i="44"/>
  <c r="M88" i="44" s="1"/>
  <c r="F88" i="44"/>
  <c r="O87" i="44"/>
  <c r="Q87" i="44" s="1"/>
  <c r="N87" i="44"/>
  <c r="L87" i="44"/>
  <c r="K87" i="44"/>
  <c r="J87" i="44"/>
  <c r="M87" i="44" s="1"/>
  <c r="F87" i="44"/>
  <c r="O86" i="44"/>
  <c r="J86" i="44"/>
  <c r="M86" i="44" s="1"/>
  <c r="F86" i="44"/>
  <c r="O85" i="44"/>
  <c r="K85" i="44"/>
  <c r="J85" i="44"/>
  <c r="M85" i="44" s="1"/>
  <c r="F85" i="44"/>
  <c r="O84" i="44"/>
  <c r="J84" i="44"/>
  <c r="M84" i="44" s="1"/>
  <c r="F84" i="44"/>
  <c r="O83" i="44"/>
  <c r="J83" i="44"/>
  <c r="M83" i="44" s="1"/>
  <c r="F83" i="44"/>
  <c r="O82" i="44"/>
  <c r="Q82" i="44" s="1"/>
  <c r="L82" i="44"/>
  <c r="N82" i="44" s="1"/>
  <c r="K82" i="44"/>
  <c r="J82" i="44"/>
  <c r="M82" i="44" s="1"/>
  <c r="F82" i="44"/>
  <c r="O81" i="44"/>
  <c r="J81" i="44"/>
  <c r="M81" i="44" s="1"/>
  <c r="F81" i="44"/>
  <c r="O80" i="44"/>
  <c r="L80" i="44"/>
  <c r="N80" i="44" s="1"/>
  <c r="J80" i="44"/>
  <c r="M80" i="44" s="1"/>
  <c r="F80" i="44"/>
  <c r="O79" i="44"/>
  <c r="Q79" i="44" s="1"/>
  <c r="N79" i="44"/>
  <c r="L79" i="44"/>
  <c r="K79" i="44"/>
  <c r="J79" i="44"/>
  <c r="M79" i="44" s="1"/>
  <c r="F79" i="44"/>
  <c r="O78" i="44"/>
  <c r="J78" i="44"/>
  <c r="M78" i="44" s="1"/>
  <c r="F78" i="44"/>
  <c r="O77" i="44"/>
  <c r="K77" i="44"/>
  <c r="J77" i="44"/>
  <c r="M77" i="44" s="1"/>
  <c r="F77" i="44"/>
  <c r="O76" i="44"/>
  <c r="J76" i="44"/>
  <c r="M76" i="44" s="1"/>
  <c r="F76" i="44"/>
  <c r="O75" i="44"/>
  <c r="L75" i="44"/>
  <c r="J75" i="44"/>
  <c r="M75" i="44" s="1"/>
  <c r="N75" i="44" s="1"/>
  <c r="F75" i="44"/>
  <c r="O74" i="44"/>
  <c r="Q74" i="44" s="1"/>
  <c r="L74" i="44"/>
  <c r="N74" i="44" s="1"/>
  <c r="K74" i="44"/>
  <c r="J74" i="44"/>
  <c r="M74" i="44" s="1"/>
  <c r="F74" i="44"/>
  <c r="O73" i="44"/>
  <c r="J73" i="44"/>
  <c r="M73" i="44" s="1"/>
  <c r="F73" i="44"/>
  <c r="O72" i="44"/>
  <c r="L72" i="44"/>
  <c r="N72" i="44" s="1"/>
  <c r="J72" i="44"/>
  <c r="M72" i="44" s="1"/>
  <c r="F72" i="44"/>
  <c r="O71" i="44"/>
  <c r="Q71" i="44" s="1"/>
  <c r="L71" i="44"/>
  <c r="N71" i="44" s="1"/>
  <c r="K71" i="44"/>
  <c r="J71" i="44"/>
  <c r="M71" i="44" s="1"/>
  <c r="F71" i="44"/>
  <c r="O70" i="44"/>
  <c r="J70" i="44"/>
  <c r="M70" i="44" s="1"/>
  <c r="F70" i="44"/>
  <c r="O69" i="44"/>
  <c r="J69" i="44"/>
  <c r="M69" i="44" s="1"/>
  <c r="F69" i="44"/>
  <c r="O68" i="44"/>
  <c r="J68" i="44"/>
  <c r="M68" i="44" s="1"/>
  <c r="F68" i="44"/>
  <c r="O67" i="44"/>
  <c r="L67" i="44"/>
  <c r="J67" i="44"/>
  <c r="M67" i="44" s="1"/>
  <c r="N67" i="44" s="1"/>
  <c r="F67" i="44"/>
  <c r="O66" i="44"/>
  <c r="L66" i="44"/>
  <c r="N66" i="44" s="1"/>
  <c r="K66" i="44"/>
  <c r="J66" i="44"/>
  <c r="M66" i="44" s="1"/>
  <c r="F66" i="44"/>
  <c r="O65" i="44"/>
  <c r="J65" i="44"/>
  <c r="M65" i="44" s="1"/>
  <c r="F65" i="44"/>
  <c r="O64" i="44"/>
  <c r="L64" i="44"/>
  <c r="N64" i="44" s="1"/>
  <c r="J64" i="44"/>
  <c r="M64" i="44" s="1"/>
  <c r="F64" i="44"/>
  <c r="O63" i="44"/>
  <c r="L63" i="44"/>
  <c r="N63" i="44" s="1"/>
  <c r="K63" i="44"/>
  <c r="J63" i="44"/>
  <c r="M63" i="44" s="1"/>
  <c r="F63" i="44"/>
  <c r="O62" i="44"/>
  <c r="J62" i="44"/>
  <c r="M62" i="44" s="1"/>
  <c r="F62" i="44"/>
  <c r="O61" i="44"/>
  <c r="J61" i="44"/>
  <c r="M61" i="44" s="1"/>
  <c r="F61" i="44"/>
  <c r="O60" i="44"/>
  <c r="J60" i="44"/>
  <c r="M60" i="44" s="1"/>
  <c r="F60" i="44"/>
  <c r="O59" i="44"/>
  <c r="L59" i="44"/>
  <c r="J59" i="44"/>
  <c r="M59" i="44" s="1"/>
  <c r="N59" i="44" s="1"/>
  <c r="F59" i="44"/>
  <c r="O58" i="44"/>
  <c r="L58" i="44"/>
  <c r="J58" i="44"/>
  <c r="M58" i="44" s="1"/>
  <c r="N58" i="44" s="1"/>
  <c r="F58" i="44"/>
  <c r="O57" i="44"/>
  <c r="L57" i="44"/>
  <c r="J57" i="44"/>
  <c r="M57" i="44" s="1"/>
  <c r="N57" i="44" s="1"/>
  <c r="F57" i="44"/>
  <c r="O56" i="44"/>
  <c r="L56" i="44"/>
  <c r="J56" i="44"/>
  <c r="M56" i="44" s="1"/>
  <c r="N56" i="44" s="1"/>
  <c r="F56" i="44"/>
  <c r="O55" i="44"/>
  <c r="L55" i="44"/>
  <c r="J55" i="44"/>
  <c r="M55" i="44" s="1"/>
  <c r="N55" i="44" s="1"/>
  <c r="F55" i="44"/>
  <c r="O54" i="44"/>
  <c r="L54" i="44"/>
  <c r="J54" i="44"/>
  <c r="M54" i="44" s="1"/>
  <c r="N54" i="44" s="1"/>
  <c r="F54" i="44"/>
  <c r="O53" i="44"/>
  <c r="L53" i="44"/>
  <c r="J53" i="44"/>
  <c r="M53" i="44" s="1"/>
  <c r="N53" i="44" s="1"/>
  <c r="F53" i="44"/>
  <c r="O52" i="44"/>
  <c r="L52" i="44"/>
  <c r="J52" i="44"/>
  <c r="M52" i="44" s="1"/>
  <c r="N52" i="44" s="1"/>
  <c r="F52" i="44"/>
  <c r="O51" i="44"/>
  <c r="L51" i="44"/>
  <c r="J51" i="44"/>
  <c r="M51" i="44" s="1"/>
  <c r="N51" i="44" s="1"/>
  <c r="F51" i="44"/>
  <c r="O50" i="44"/>
  <c r="L50" i="44"/>
  <c r="J50" i="44"/>
  <c r="M50" i="44" s="1"/>
  <c r="N50" i="44" s="1"/>
  <c r="F50" i="44"/>
  <c r="O49" i="44"/>
  <c r="L49" i="44"/>
  <c r="J49" i="44"/>
  <c r="M49" i="44" s="1"/>
  <c r="N49" i="44" s="1"/>
  <c r="F49" i="44"/>
  <c r="O48" i="44"/>
  <c r="L48" i="44"/>
  <c r="J48" i="44"/>
  <c r="M48" i="44" s="1"/>
  <c r="N48" i="44" s="1"/>
  <c r="F48" i="44"/>
  <c r="O47" i="44"/>
  <c r="L47" i="44"/>
  <c r="J47" i="44"/>
  <c r="M47" i="44" s="1"/>
  <c r="N47" i="44" s="1"/>
  <c r="F47" i="44"/>
  <c r="O46" i="44"/>
  <c r="L46" i="44"/>
  <c r="J46" i="44"/>
  <c r="M46" i="44" s="1"/>
  <c r="N46" i="44" s="1"/>
  <c r="F46" i="44"/>
  <c r="O45" i="44"/>
  <c r="L45" i="44"/>
  <c r="J45" i="44"/>
  <c r="M45" i="44" s="1"/>
  <c r="N45" i="44" s="1"/>
  <c r="F45" i="44"/>
  <c r="O44" i="44"/>
  <c r="L44" i="44"/>
  <c r="J44" i="44"/>
  <c r="M44" i="44" s="1"/>
  <c r="N44" i="44" s="1"/>
  <c r="F44" i="44"/>
  <c r="O43" i="44"/>
  <c r="Q43" i="44" s="1"/>
  <c r="M43" i="44"/>
  <c r="N43" i="44" s="1"/>
  <c r="L43" i="44"/>
  <c r="K43" i="44"/>
  <c r="F43" i="44"/>
  <c r="O42" i="44"/>
  <c r="Q42" i="44" s="1"/>
  <c r="N42" i="44"/>
  <c r="M42" i="44"/>
  <c r="L42" i="44"/>
  <c r="K42" i="44"/>
  <c r="J42" i="44"/>
  <c r="F42" i="44"/>
  <c r="O41" i="44"/>
  <c r="Q41" i="44" s="1"/>
  <c r="N41" i="44"/>
  <c r="M41" i="44"/>
  <c r="L41" i="44"/>
  <c r="K41" i="44"/>
  <c r="J41" i="44"/>
  <c r="F41" i="44"/>
  <c r="O40" i="44"/>
  <c r="Q40" i="44" s="1"/>
  <c r="N40" i="44"/>
  <c r="M40" i="44"/>
  <c r="L40" i="44"/>
  <c r="K40" i="44"/>
  <c r="J40" i="44"/>
  <c r="F40" i="44"/>
  <c r="O39" i="44"/>
  <c r="Q39" i="44" s="1"/>
  <c r="N39" i="44"/>
  <c r="M39" i="44"/>
  <c r="L39" i="44"/>
  <c r="K39" i="44"/>
  <c r="J39" i="44"/>
  <c r="F39" i="44"/>
  <c r="O38" i="44"/>
  <c r="Q38" i="44" s="1"/>
  <c r="N38" i="44"/>
  <c r="M38" i="44"/>
  <c r="L38" i="44"/>
  <c r="K38" i="44"/>
  <c r="J38" i="44"/>
  <c r="F38" i="44"/>
  <c r="O37" i="44"/>
  <c r="Q37" i="44" s="1"/>
  <c r="N37" i="44"/>
  <c r="M37" i="44"/>
  <c r="L37" i="44"/>
  <c r="K37" i="44"/>
  <c r="J37" i="44"/>
  <c r="F37" i="44"/>
  <c r="O36" i="44"/>
  <c r="Q36" i="44" s="1"/>
  <c r="N36" i="44"/>
  <c r="M36" i="44"/>
  <c r="L36" i="44"/>
  <c r="K36" i="44"/>
  <c r="J36" i="44"/>
  <c r="F36" i="44"/>
  <c r="O35" i="44"/>
  <c r="Q35" i="44" s="1"/>
  <c r="N35" i="44"/>
  <c r="M35" i="44"/>
  <c r="L35" i="44"/>
  <c r="K35" i="44"/>
  <c r="J35" i="44"/>
  <c r="F35" i="44"/>
  <c r="O34" i="44"/>
  <c r="Q34" i="44" s="1"/>
  <c r="N34" i="44"/>
  <c r="M34" i="44"/>
  <c r="L34" i="44"/>
  <c r="K34" i="44"/>
  <c r="J34" i="44"/>
  <c r="F34" i="44"/>
  <c r="O33" i="44"/>
  <c r="Q33" i="44" s="1"/>
  <c r="N33" i="44"/>
  <c r="M33" i="44"/>
  <c r="L33" i="44"/>
  <c r="K33" i="44"/>
  <c r="J33" i="44"/>
  <c r="F33" i="44"/>
  <c r="O32" i="44"/>
  <c r="Q32" i="44" s="1"/>
  <c r="N32" i="44"/>
  <c r="M32" i="44"/>
  <c r="L32" i="44"/>
  <c r="K32" i="44"/>
  <c r="J32" i="44"/>
  <c r="F32" i="44"/>
  <c r="O31" i="44"/>
  <c r="Q31" i="44" s="1"/>
  <c r="N31" i="44"/>
  <c r="M31" i="44"/>
  <c r="L31" i="44"/>
  <c r="K31" i="44"/>
  <c r="J31" i="44"/>
  <c r="F31" i="44"/>
  <c r="O30" i="44"/>
  <c r="Q30" i="44" s="1"/>
  <c r="N30" i="44"/>
  <c r="M30" i="44"/>
  <c r="L30" i="44"/>
  <c r="K30" i="44"/>
  <c r="J30" i="44"/>
  <c r="F30" i="44"/>
  <c r="O29" i="44"/>
  <c r="Q29" i="44" s="1"/>
  <c r="N29" i="44"/>
  <c r="M29" i="44"/>
  <c r="L29" i="44"/>
  <c r="K29" i="44"/>
  <c r="J29" i="44"/>
  <c r="F29" i="44"/>
  <c r="O28" i="44"/>
  <c r="Q28" i="44" s="1"/>
  <c r="N28" i="44"/>
  <c r="M28" i="44"/>
  <c r="L28" i="44"/>
  <c r="K28" i="44"/>
  <c r="J28" i="44"/>
  <c r="F28" i="44"/>
  <c r="O27" i="44"/>
  <c r="Q27" i="44" s="1"/>
  <c r="N27" i="44"/>
  <c r="M27" i="44"/>
  <c r="L27" i="44"/>
  <c r="K27" i="44"/>
  <c r="J27" i="44"/>
  <c r="F27" i="44"/>
  <c r="O26" i="44"/>
  <c r="Q26" i="44" s="1"/>
  <c r="N26" i="44"/>
  <c r="M26" i="44"/>
  <c r="L26" i="44"/>
  <c r="K26" i="44"/>
  <c r="J26" i="44"/>
  <c r="F26" i="44"/>
  <c r="O25" i="44"/>
  <c r="Q25" i="44" s="1"/>
  <c r="N25" i="44"/>
  <c r="M25" i="44"/>
  <c r="L25" i="44"/>
  <c r="K25" i="44"/>
  <c r="J25" i="44"/>
  <c r="F25" i="44"/>
  <c r="O24" i="44"/>
  <c r="Q24" i="44" s="1"/>
  <c r="N24" i="44"/>
  <c r="M24" i="44"/>
  <c r="L24" i="44"/>
  <c r="K24" i="44"/>
  <c r="J24" i="44"/>
  <c r="F24" i="44"/>
  <c r="O23" i="44"/>
  <c r="Q23" i="44" s="1"/>
  <c r="N23" i="44"/>
  <c r="M23" i="44"/>
  <c r="L23" i="44"/>
  <c r="K23" i="44"/>
  <c r="J23" i="44"/>
  <c r="F23" i="44"/>
  <c r="O22" i="44"/>
  <c r="Q22" i="44" s="1"/>
  <c r="N22" i="44"/>
  <c r="M22" i="44"/>
  <c r="L22" i="44"/>
  <c r="K22" i="44"/>
  <c r="J22" i="44"/>
  <c r="F22" i="44"/>
  <c r="O21" i="44"/>
  <c r="Q21" i="44" s="1"/>
  <c r="N21" i="44"/>
  <c r="M21" i="44"/>
  <c r="L21" i="44"/>
  <c r="K21" i="44"/>
  <c r="J21" i="44"/>
  <c r="F21" i="44"/>
  <c r="O20" i="44"/>
  <c r="Q20" i="44" s="1"/>
  <c r="N20" i="44"/>
  <c r="M20" i="44"/>
  <c r="L20" i="44"/>
  <c r="K20" i="44"/>
  <c r="J20" i="44"/>
  <c r="F20" i="44"/>
  <c r="O19" i="44"/>
  <c r="Q19" i="44" s="1"/>
  <c r="N19" i="44"/>
  <c r="M19" i="44"/>
  <c r="L19" i="44"/>
  <c r="K19" i="44"/>
  <c r="J19" i="44"/>
  <c r="F19" i="44"/>
  <c r="O18" i="44"/>
  <c r="Q18" i="44" s="1"/>
  <c r="N18" i="44"/>
  <c r="M18" i="44"/>
  <c r="L18" i="44"/>
  <c r="K18" i="44"/>
  <c r="J18" i="44"/>
  <c r="F18" i="44"/>
  <c r="O17" i="44"/>
  <c r="Q17" i="44" s="1"/>
  <c r="N17" i="44"/>
  <c r="M17" i="44"/>
  <c r="L17" i="44"/>
  <c r="K17" i="44"/>
  <c r="J17" i="44"/>
  <c r="F17" i="44"/>
  <c r="O16" i="44"/>
  <c r="Q16" i="44" s="1"/>
  <c r="N16" i="44"/>
  <c r="M16" i="44"/>
  <c r="L16" i="44"/>
  <c r="K16" i="44"/>
  <c r="J16" i="44"/>
  <c r="F16" i="44"/>
  <c r="O15" i="44"/>
  <c r="Q15" i="44" s="1"/>
  <c r="N15" i="44"/>
  <c r="M15" i="44"/>
  <c r="L15" i="44"/>
  <c r="K15" i="44"/>
  <c r="J15" i="44"/>
  <c r="F15" i="44"/>
  <c r="O14" i="44"/>
  <c r="Q14" i="44" s="1"/>
  <c r="N14" i="44"/>
  <c r="M14" i="44"/>
  <c r="L14" i="44"/>
  <c r="K14" i="44"/>
  <c r="J14" i="44"/>
  <c r="F14" i="44"/>
  <c r="O13" i="44"/>
  <c r="Q13" i="44" s="1"/>
  <c r="N13" i="44"/>
  <c r="M13" i="44"/>
  <c r="L13" i="44"/>
  <c r="K13" i="44"/>
  <c r="J13" i="44"/>
  <c r="F13" i="44"/>
  <c r="O12" i="44"/>
  <c r="N12" i="44"/>
  <c r="M12" i="44"/>
  <c r="L12" i="44"/>
  <c r="K12" i="44"/>
  <c r="J12" i="44"/>
  <c r="F12" i="44"/>
  <c r="G38" i="1"/>
  <c r="F27" i="1"/>
  <c r="E27" i="1"/>
  <c r="D27" i="1"/>
  <c r="C27" i="1"/>
  <c r="B27" i="1"/>
  <c r="G26" i="1"/>
  <c r="G25" i="1"/>
  <c r="F33" i="1"/>
  <c r="E33" i="1"/>
  <c r="D33" i="1"/>
  <c r="C33" i="1"/>
  <c r="B33" i="1"/>
  <c r="G30" i="1"/>
  <c r="G22" i="1"/>
  <c r="F23" i="1"/>
  <c r="E23" i="1"/>
  <c r="D23" i="1"/>
  <c r="C23" i="1"/>
  <c r="B23" i="1"/>
  <c r="G21" i="1"/>
  <c r="G20" i="1"/>
  <c r="F15" i="38"/>
  <c r="E15" i="38"/>
  <c r="D15" i="38"/>
  <c r="C15" i="38"/>
  <c r="B15" i="38"/>
  <c r="F18" i="42"/>
  <c r="E18" i="42"/>
  <c r="D18" i="42"/>
  <c r="C18" i="42"/>
  <c r="B18" i="42"/>
  <c r="G11" i="38"/>
  <c r="G8" i="38"/>
  <c r="G5" i="37"/>
  <c r="G16" i="42"/>
  <c r="Q15" i="45" l="1"/>
  <c r="Q54" i="45"/>
  <c r="Q126" i="45"/>
  <c r="Q36" i="45"/>
  <c r="Q93" i="45"/>
  <c r="Q96" i="45" s="1"/>
  <c r="N98" i="45"/>
  <c r="Q98" i="45" s="1"/>
  <c r="Q101" i="45" s="1"/>
  <c r="N137" i="45"/>
  <c r="Q137" i="45" s="1"/>
  <c r="N151" i="45"/>
  <c r="Q151" i="45" s="1"/>
  <c r="Q18" i="45"/>
  <c r="Q27" i="45"/>
  <c r="Q104" i="45"/>
  <c r="Q141" i="45"/>
  <c r="Q176" i="45"/>
  <c r="N40" i="45"/>
  <c r="Q44" i="45"/>
  <c r="Q53" i="45"/>
  <c r="Q55" i="45" s="1"/>
  <c r="N63" i="45"/>
  <c r="Q63" i="45" s="1"/>
  <c r="Q90" i="45"/>
  <c r="N100" i="45"/>
  <c r="Q100" i="45" s="1"/>
  <c r="Q125" i="45"/>
  <c r="Q128" i="45" s="1"/>
  <c r="Q130" i="45"/>
  <c r="Q134" i="45" s="1"/>
  <c r="Q169" i="45"/>
  <c r="N178" i="45"/>
  <c r="Q178" i="45" s="1"/>
  <c r="Q181" i="45" s="1"/>
  <c r="Q195" i="45"/>
  <c r="Q58" i="45"/>
  <c r="N76" i="45"/>
  <c r="Q87" i="45"/>
  <c r="Q91" i="45" s="1"/>
  <c r="N136" i="45"/>
  <c r="Q136" i="45" s="1"/>
  <c r="Q138" i="45" s="1"/>
  <c r="Q147" i="45"/>
  <c r="N210" i="45"/>
  <c r="Q210" i="45" s="1"/>
  <c r="Q17" i="45"/>
  <c r="Q19" i="45" s="1"/>
  <c r="Q111" i="45"/>
  <c r="Q127" i="45"/>
  <c r="N41" i="45"/>
  <c r="Q41" i="45" s="1"/>
  <c r="Q57" i="45"/>
  <c r="Q60" i="45" s="1"/>
  <c r="N62" i="45"/>
  <c r="Q62" i="45" s="1"/>
  <c r="Q64" i="45" s="1"/>
  <c r="Q89" i="45"/>
  <c r="Q123" i="45"/>
  <c r="Q168" i="45"/>
  <c r="Q184" i="45"/>
  <c r="L30" i="45"/>
  <c r="L66" i="45"/>
  <c r="L104" i="45"/>
  <c r="M29" i="45"/>
  <c r="M30" i="45"/>
  <c r="N30" i="45" s="1"/>
  <c r="Q30" i="45" s="1"/>
  <c r="K38" i="45"/>
  <c r="K39" i="45"/>
  <c r="K40" i="45"/>
  <c r="K41" i="45"/>
  <c r="M66" i="45"/>
  <c r="N66" i="45" s="1"/>
  <c r="Q66" i="45" s="1"/>
  <c r="M67" i="45"/>
  <c r="K75" i="45"/>
  <c r="K76" i="45"/>
  <c r="M103" i="45"/>
  <c r="N103" i="45" s="1"/>
  <c r="Q103" i="45" s="1"/>
  <c r="Q105" i="45" s="1"/>
  <c r="M104" i="45"/>
  <c r="N104" i="45" s="1"/>
  <c r="K113" i="45"/>
  <c r="K114" i="45"/>
  <c r="M140" i="45"/>
  <c r="N140" i="45" s="1"/>
  <c r="Q140" i="45" s="1"/>
  <c r="Q142" i="45" s="1"/>
  <c r="M141" i="45"/>
  <c r="N141" i="45" s="1"/>
  <c r="K149" i="45"/>
  <c r="K150" i="45"/>
  <c r="K151" i="45"/>
  <c r="K154" i="45"/>
  <c r="K155" i="45"/>
  <c r="K156" i="45"/>
  <c r="M183" i="45"/>
  <c r="N183" i="45" s="1"/>
  <c r="Q183" i="45" s="1"/>
  <c r="Q185" i="45" s="1"/>
  <c r="M184" i="45"/>
  <c r="N184" i="45" s="1"/>
  <c r="K197" i="45"/>
  <c r="K198" i="45"/>
  <c r="L29" i="45"/>
  <c r="L38" i="45"/>
  <c r="N38" i="45" s="1"/>
  <c r="Q38" i="45" s="1"/>
  <c r="L39" i="45"/>
  <c r="N39" i="45" s="1"/>
  <c r="Q39" i="45" s="1"/>
  <c r="L40" i="45"/>
  <c r="L41" i="45"/>
  <c r="K44" i="45"/>
  <c r="K45" i="45"/>
  <c r="Q45" i="45" s="1"/>
  <c r="L75" i="45"/>
  <c r="N75" i="45" s="1"/>
  <c r="Q75" i="45" s="1"/>
  <c r="L76" i="45"/>
  <c r="K79" i="45"/>
  <c r="Q79" i="45" s="1"/>
  <c r="K80" i="45"/>
  <c r="Q80" i="45" s="1"/>
  <c r="L113" i="45"/>
  <c r="N113" i="45" s="1"/>
  <c r="Q113" i="45" s="1"/>
  <c r="L114" i="45"/>
  <c r="N114" i="45" s="1"/>
  <c r="Q114" i="45" s="1"/>
  <c r="K117" i="45"/>
  <c r="Q117" i="45" s="1"/>
  <c r="K118" i="45"/>
  <c r="Q118" i="45" s="1"/>
  <c r="L149" i="45"/>
  <c r="N149" i="45" s="1"/>
  <c r="Q149" i="45" s="1"/>
  <c r="L150" i="45"/>
  <c r="N150" i="45" s="1"/>
  <c r="Q150" i="45" s="1"/>
  <c r="L151" i="45"/>
  <c r="L154" i="45"/>
  <c r="N154" i="45" s="1"/>
  <c r="Q154" i="45" s="1"/>
  <c r="Q157" i="45" s="1"/>
  <c r="L155" i="45"/>
  <c r="N155" i="45" s="1"/>
  <c r="Q155" i="45" s="1"/>
  <c r="L156" i="45"/>
  <c r="N156" i="45" s="1"/>
  <c r="Q156" i="45" s="1"/>
  <c r="K159" i="45"/>
  <c r="Q159" i="45" s="1"/>
  <c r="K160" i="45"/>
  <c r="Q160" i="45" s="1"/>
  <c r="K161" i="45"/>
  <c r="Q161" i="45" s="1"/>
  <c r="L197" i="45"/>
  <c r="N197" i="45" s="1"/>
  <c r="Q197" i="45" s="1"/>
  <c r="Q199" i="45" s="1"/>
  <c r="L198" i="45"/>
  <c r="N198" i="45" s="1"/>
  <c r="Q198" i="45" s="1"/>
  <c r="K201" i="45"/>
  <c r="Q201" i="45" s="1"/>
  <c r="Q204" i="45" s="1"/>
  <c r="K202" i="45"/>
  <c r="Q202" i="45" s="1"/>
  <c r="K203" i="45"/>
  <c r="Q203" i="45" s="1"/>
  <c r="L67" i="45"/>
  <c r="L103" i="45"/>
  <c r="L206" i="45"/>
  <c r="N206" i="45" s="1"/>
  <c r="Q206" i="45" s="1"/>
  <c r="L207" i="45"/>
  <c r="N207" i="45" s="1"/>
  <c r="Q207" i="45" s="1"/>
  <c r="K210" i="45"/>
  <c r="K211" i="45"/>
  <c r="K212" i="45"/>
  <c r="L210" i="45"/>
  <c r="L211" i="45"/>
  <c r="N211" i="45" s="1"/>
  <c r="Q211" i="45" s="1"/>
  <c r="L212" i="45"/>
  <c r="N212" i="45" s="1"/>
  <c r="Q212" i="45" s="1"/>
  <c r="K215" i="45"/>
  <c r="K216" i="45"/>
  <c r="L215" i="45"/>
  <c r="N215" i="45" s="1"/>
  <c r="Q215" i="45" s="1"/>
  <c r="L216" i="45"/>
  <c r="N216" i="45" s="1"/>
  <c r="Q216" i="45" s="1"/>
  <c r="Q117" i="44"/>
  <c r="Q63" i="44"/>
  <c r="Q98" i="44"/>
  <c r="Q90" i="44"/>
  <c r="Q53" i="44"/>
  <c r="Q57" i="44"/>
  <c r="Q111" i="44"/>
  <c r="Q44" i="44"/>
  <c r="Q52" i="44"/>
  <c r="Q66" i="44"/>
  <c r="Q48" i="44"/>
  <c r="Q101" i="44"/>
  <c r="M232" i="44"/>
  <c r="L232" i="44"/>
  <c r="K232" i="44"/>
  <c r="K62" i="44"/>
  <c r="K70" i="44"/>
  <c r="K78" i="44"/>
  <c r="K86" i="44"/>
  <c r="K94" i="44"/>
  <c r="Q144" i="44"/>
  <c r="Q154" i="44"/>
  <c r="M211" i="44"/>
  <c r="N211" i="44" s="1"/>
  <c r="L211" i="44"/>
  <c r="K211" i="44"/>
  <c r="L116" i="44"/>
  <c r="K116" i="44"/>
  <c r="L119" i="44"/>
  <c r="M119" i="44"/>
  <c r="N119" i="44" s="1"/>
  <c r="N125" i="44"/>
  <c r="Q125" i="44" s="1"/>
  <c r="M225" i="44"/>
  <c r="L225" i="44"/>
  <c r="K225" i="44"/>
  <c r="L111" i="44"/>
  <c r="M111" i="44"/>
  <c r="N111" i="44" s="1"/>
  <c r="L78" i="44"/>
  <c r="N78" i="44" s="1"/>
  <c r="Q78" i="44" s="1"/>
  <c r="L94" i="44"/>
  <c r="N94" i="44" s="1"/>
  <c r="Q94" i="44" s="1"/>
  <c r="K60" i="44"/>
  <c r="L61" i="44"/>
  <c r="N61" i="44" s="1"/>
  <c r="Q61" i="44" s="1"/>
  <c r="K68" i="44"/>
  <c r="L69" i="44"/>
  <c r="N69" i="44" s="1"/>
  <c r="Q69" i="44" s="1"/>
  <c r="K76" i="44"/>
  <c r="L77" i="44"/>
  <c r="N77" i="44" s="1"/>
  <c r="Q77" i="44" s="1"/>
  <c r="K84" i="44"/>
  <c r="L85" i="44"/>
  <c r="N85" i="44" s="1"/>
  <c r="Q85" i="44" s="1"/>
  <c r="K92" i="44"/>
  <c r="L93" i="44"/>
  <c r="N93" i="44" s="1"/>
  <c r="Q93" i="44" s="1"/>
  <c r="K106" i="44"/>
  <c r="L110" i="44"/>
  <c r="M113" i="44"/>
  <c r="N113" i="44" s="1"/>
  <c r="Q113" i="44" s="1"/>
  <c r="M116" i="44"/>
  <c r="K119" i="44"/>
  <c r="N132" i="44"/>
  <c r="Q132" i="44" s="1"/>
  <c r="M209" i="44"/>
  <c r="N209" i="44" s="1"/>
  <c r="L209" i="44"/>
  <c r="K209" i="44"/>
  <c r="M240" i="44"/>
  <c r="L240" i="44"/>
  <c r="K240" i="44"/>
  <c r="M227" i="44"/>
  <c r="L227" i="44"/>
  <c r="K227" i="44"/>
  <c r="K61" i="44"/>
  <c r="L62" i="44"/>
  <c r="N62" i="44" s="1"/>
  <c r="Q62" i="44" s="1"/>
  <c r="L70" i="44"/>
  <c r="N70" i="44" s="1"/>
  <c r="Q70" i="44" s="1"/>
  <c r="N136" i="44"/>
  <c r="Q136" i="44" s="1"/>
  <c r="K44" i="44"/>
  <c r="K45" i="44"/>
  <c r="Q45" i="44" s="1"/>
  <c r="K46" i="44"/>
  <c r="Q46" i="44" s="1"/>
  <c r="K47" i="44"/>
  <c r="Q47" i="44" s="1"/>
  <c r="K48" i="44"/>
  <c r="K49" i="44"/>
  <c r="Q49" i="44" s="1"/>
  <c r="K50" i="44"/>
  <c r="Q50" i="44" s="1"/>
  <c r="K51" i="44"/>
  <c r="Q51" i="44" s="1"/>
  <c r="K52" i="44"/>
  <c r="K53" i="44"/>
  <c r="K54" i="44"/>
  <c r="Q54" i="44" s="1"/>
  <c r="K55" i="44"/>
  <c r="Q55" i="44" s="1"/>
  <c r="K56" i="44"/>
  <c r="Q56" i="44" s="1"/>
  <c r="K57" i="44"/>
  <c r="K58" i="44"/>
  <c r="Q58" i="44" s="1"/>
  <c r="K59" i="44"/>
  <c r="Q59" i="44" s="1"/>
  <c r="L60" i="44"/>
  <c r="N60" i="44" s="1"/>
  <c r="Q60" i="44" s="1"/>
  <c r="K67" i="44"/>
  <c r="Q67" i="44" s="1"/>
  <c r="L68" i="44"/>
  <c r="N68" i="44" s="1"/>
  <c r="Q68" i="44" s="1"/>
  <c r="K75" i="44"/>
  <c r="Q75" i="44" s="1"/>
  <c r="L76" i="44"/>
  <c r="N76" i="44" s="1"/>
  <c r="Q76" i="44" s="1"/>
  <c r="K83" i="44"/>
  <c r="L84" i="44"/>
  <c r="N84" i="44" s="1"/>
  <c r="Q84" i="44" s="1"/>
  <c r="K91" i="44"/>
  <c r="L92" i="44"/>
  <c r="N92" i="44" s="1"/>
  <c r="Q92" i="44" s="1"/>
  <c r="K99" i="44"/>
  <c r="M106" i="44"/>
  <c r="N106" i="44" s="1"/>
  <c r="M110" i="44"/>
  <c r="N110" i="44" s="1"/>
  <c r="Q110" i="44" s="1"/>
  <c r="K121" i="44"/>
  <c r="L124" i="44"/>
  <c r="N124" i="44" s="1"/>
  <c r="Q124" i="44" s="1"/>
  <c r="K124" i="44"/>
  <c r="N128" i="44"/>
  <c r="N152" i="44"/>
  <c r="Q152" i="44" s="1"/>
  <c r="M176" i="44"/>
  <c r="L176" i="44"/>
  <c r="K176" i="44"/>
  <c r="M195" i="44"/>
  <c r="N195" i="44" s="1"/>
  <c r="Q195" i="44" s="1"/>
  <c r="L195" i="44"/>
  <c r="K195" i="44"/>
  <c r="M200" i="44"/>
  <c r="N200" i="44" s="1"/>
  <c r="Q200" i="44" s="1"/>
  <c r="L200" i="44"/>
  <c r="K200" i="44"/>
  <c r="M243" i="44"/>
  <c r="L243" i="44"/>
  <c r="K243" i="44"/>
  <c r="L86" i="44"/>
  <c r="N86" i="44" s="1"/>
  <c r="Q86" i="44" s="1"/>
  <c r="L83" i="44"/>
  <c r="N83" i="44" s="1"/>
  <c r="Q83" i="44" s="1"/>
  <c r="L91" i="44"/>
  <c r="N91" i="44" s="1"/>
  <c r="Q91" i="44" s="1"/>
  <c r="L99" i="44"/>
  <c r="N99" i="44" s="1"/>
  <c r="Q99" i="44" s="1"/>
  <c r="Q106" i="44"/>
  <c r="L112" i="44"/>
  <c r="K112" i="44"/>
  <c r="L115" i="44"/>
  <c r="M115" i="44"/>
  <c r="N115" i="44" s="1"/>
  <c r="M121" i="44"/>
  <c r="N121" i="44" s="1"/>
  <c r="Q121" i="44" s="1"/>
  <c r="Q128" i="44"/>
  <c r="N145" i="44"/>
  <c r="Q145" i="44" s="1"/>
  <c r="M179" i="44"/>
  <c r="N179" i="44" s="1"/>
  <c r="Q179" i="44" s="1"/>
  <c r="L179" i="44"/>
  <c r="K179" i="44"/>
  <c r="N120" i="44"/>
  <c r="Q120" i="44" s="1"/>
  <c r="K69" i="44"/>
  <c r="K65" i="44"/>
  <c r="K73" i="44"/>
  <c r="K81" i="44"/>
  <c r="K89" i="44"/>
  <c r="K97" i="44"/>
  <c r="N104" i="44"/>
  <c r="Q104" i="44" s="1"/>
  <c r="N105" i="44"/>
  <c r="Q105" i="44" s="1"/>
  <c r="K108" i="44"/>
  <c r="M112" i="44"/>
  <c r="N112" i="44" s="1"/>
  <c r="K115" i="44"/>
  <c r="M193" i="44"/>
  <c r="N193" i="44" s="1"/>
  <c r="Q193" i="44" s="1"/>
  <c r="L193" i="44"/>
  <c r="K193" i="44"/>
  <c r="M241" i="44"/>
  <c r="L241" i="44"/>
  <c r="K241" i="44"/>
  <c r="N108" i="44"/>
  <c r="Q108" i="44" s="1"/>
  <c r="M161" i="44"/>
  <c r="N161" i="44" s="1"/>
  <c r="K161" i="44"/>
  <c r="M208" i="44"/>
  <c r="N208" i="44" s="1"/>
  <c r="Q208" i="44" s="1"/>
  <c r="L208" i="44"/>
  <c r="K208" i="44"/>
  <c r="K64" i="44"/>
  <c r="Q64" i="44" s="1"/>
  <c r="L65" i="44"/>
  <c r="N65" i="44" s="1"/>
  <c r="Q65" i="44" s="1"/>
  <c r="K72" i="44"/>
  <c r="Q72" i="44" s="1"/>
  <c r="L73" i="44"/>
  <c r="N73" i="44" s="1"/>
  <c r="Q73" i="44" s="1"/>
  <c r="K80" i="44"/>
  <c r="Q80" i="44" s="1"/>
  <c r="L81" i="44"/>
  <c r="N81" i="44" s="1"/>
  <c r="Q81" i="44" s="1"/>
  <c r="K88" i="44"/>
  <c r="Q88" i="44" s="1"/>
  <c r="L89" i="44"/>
  <c r="N89" i="44" s="1"/>
  <c r="Q89" i="44" s="1"/>
  <c r="K96" i="44"/>
  <c r="Q96" i="44" s="1"/>
  <c r="L97" i="44"/>
  <c r="N97" i="44" s="1"/>
  <c r="Q97" i="44" s="1"/>
  <c r="N107" i="44"/>
  <c r="Q107" i="44" s="1"/>
  <c r="N109" i="44"/>
  <c r="Q109" i="44" s="1"/>
  <c r="Q112" i="44"/>
  <c r="K117" i="44"/>
  <c r="L120" i="44"/>
  <c r="K120" i="44"/>
  <c r="L123" i="44"/>
  <c r="M123" i="44"/>
  <c r="N123" i="44" s="1"/>
  <c r="Q123" i="44" s="1"/>
  <c r="N137" i="44"/>
  <c r="Q137" i="44" s="1"/>
  <c r="Q148" i="44"/>
  <c r="Q164" i="44"/>
  <c r="M177" i="44"/>
  <c r="L177" i="44"/>
  <c r="K177" i="44"/>
  <c r="M185" i="44"/>
  <c r="N185" i="44" s="1"/>
  <c r="Q185" i="44" s="1"/>
  <c r="L185" i="44"/>
  <c r="K185" i="44"/>
  <c r="M187" i="44"/>
  <c r="N187" i="44" s="1"/>
  <c r="Q187" i="44" s="1"/>
  <c r="L187" i="44"/>
  <c r="K187" i="44"/>
  <c r="M217" i="44"/>
  <c r="N217" i="44" s="1"/>
  <c r="L217" i="44"/>
  <c r="K217" i="44"/>
  <c r="M219" i="44"/>
  <c r="L219" i="44"/>
  <c r="K219" i="44"/>
  <c r="N127" i="44"/>
  <c r="Q127" i="44" s="1"/>
  <c r="N131" i="44"/>
  <c r="Q131" i="44" s="1"/>
  <c r="N135" i="44"/>
  <c r="Q135" i="44" s="1"/>
  <c r="N139" i="44"/>
  <c r="Q139" i="44" s="1"/>
  <c r="N143" i="44"/>
  <c r="Q143" i="44" s="1"/>
  <c r="N147" i="44"/>
  <c r="Q147" i="44" s="1"/>
  <c r="N151" i="44"/>
  <c r="Q151" i="44" s="1"/>
  <c r="Q161" i="44"/>
  <c r="M165" i="44"/>
  <c r="K165" i="44"/>
  <c r="L165" i="44"/>
  <c r="M192" i="44"/>
  <c r="N192" i="44" s="1"/>
  <c r="Q192" i="44" s="1"/>
  <c r="L192" i="44"/>
  <c r="K192" i="44"/>
  <c r="M224" i="44"/>
  <c r="L224" i="44"/>
  <c r="K224" i="44"/>
  <c r="M169" i="44"/>
  <c r="N169" i="44" s="1"/>
  <c r="Q169" i="44" s="1"/>
  <c r="K169" i="44"/>
  <c r="L169" i="44"/>
  <c r="M201" i="44"/>
  <c r="L201" i="44"/>
  <c r="K201" i="44"/>
  <c r="M203" i="44"/>
  <c r="L203" i="44"/>
  <c r="K203" i="44"/>
  <c r="Q211" i="44"/>
  <c r="M233" i="44"/>
  <c r="L233" i="44"/>
  <c r="K233" i="44"/>
  <c r="M235" i="44"/>
  <c r="N235" i="44" s="1"/>
  <c r="Q235" i="44" s="1"/>
  <c r="L235" i="44"/>
  <c r="K235" i="44"/>
  <c r="M173" i="44"/>
  <c r="K173" i="44"/>
  <c r="L173" i="44"/>
  <c r="M184" i="44"/>
  <c r="N184" i="44" s="1"/>
  <c r="L184" i="44"/>
  <c r="K184" i="44"/>
  <c r="M216" i="44"/>
  <c r="L216" i="44"/>
  <c r="K216" i="44"/>
  <c r="M162" i="44"/>
  <c r="N162" i="44" s="1"/>
  <c r="Q162" i="44" s="1"/>
  <c r="K162" i="44"/>
  <c r="M166" i="44"/>
  <c r="N166" i="44" s="1"/>
  <c r="K166" i="44"/>
  <c r="Q166" i="44" s="1"/>
  <c r="M170" i="44"/>
  <c r="N170" i="44" s="1"/>
  <c r="Q170" i="44" s="1"/>
  <c r="K170" i="44"/>
  <c r="M174" i="44"/>
  <c r="N174" i="44" s="1"/>
  <c r="Q174" i="44" s="1"/>
  <c r="L174" i="44"/>
  <c r="K174" i="44"/>
  <c r="M182" i="44"/>
  <c r="L182" i="44"/>
  <c r="K182" i="44"/>
  <c r="M190" i="44"/>
  <c r="L190" i="44"/>
  <c r="K190" i="44"/>
  <c r="M198" i="44"/>
  <c r="L198" i="44"/>
  <c r="K198" i="44"/>
  <c r="M206" i="44"/>
  <c r="L206" i="44"/>
  <c r="K206" i="44"/>
  <c r="M214" i="44"/>
  <c r="L214" i="44"/>
  <c r="K214" i="44"/>
  <c r="M222" i="44"/>
  <c r="N222" i="44" s="1"/>
  <c r="Q222" i="44" s="1"/>
  <c r="L222" i="44"/>
  <c r="K222" i="44"/>
  <c r="M230" i="44"/>
  <c r="N230" i="44" s="1"/>
  <c r="Q230" i="44" s="1"/>
  <c r="L230" i="44"/>
  <c r="K230" i="44"/>
  <c r="M238" i="44"/>
  <c r="N238" i="44" s="1"/>
  <c r="Q238" i="44" s="1"/>
  <c r="L238" i="44"/>
  <c r="K238" i="44"/>
  <c r="M181" i="44"/>
  <c r="L181" i="44"/>
  <c r="K181" i="44"/>
  <c r="M189" i="44"/>
  <c r="L189" i="44"/>
  <c r="K189" i="44"/>
  <c r="M197" i="44"/>
  <c r="L197" i="44"/>
  <c r="K197" i="44"/>
  <c r="M205" i="44"/>
  <c r="L205" i="44"/>
  <c r="K205" i="44"/>
  <c r="M213" i="44"/>
  <c r="L213" i="44"/>
  <c r="K213" i="44"/>
  <c r="M221" i="44"/>
  <c r="N221" i="44" s="1"/>
  <c r="Q221" i="44" s="1"/>
  <c r="L221" i="44"/>
  <c r="K221" i="44"/>
  <c r="M229" i="44"/>
  <c r="N229" i="44" s="1"/>
  <c r="Q229" i="44" s="1"/>
  <c r="L229" i="44"/>
  <c r="K229" i="44"/>
  <c r="M237" i="44"/>
  <c r="N237" i="44" s="1"/>
  <c r="Q237" i="44" s="1"/>
  <c r="L237" i="44"/>
  <c r="K237" i="44"/>
  <c r="M160" i="44"/>
  <c r="N160" i="44" s="1"/>
  <c r="Q160" i="44" s="1"/>
  <c r="K160" i="44"/>
  <c r="M164" i="44"/>
  <c r="N164" i="44" s="1"/>
  <c r="K164" i="44"/>
  <c r="M168" i="44"/>
  <c r="N168" i="44" s="1"/>
  <c r="Q168" i="44" s="1"/>
  <c r="K168" i="44"/>
  <c r="M172" i="44"/>
  <c r="N172" i="44" s="1"/>
  <c r="Q172" i="44" s="1"/>
  <c r="K172" i="44"/>
  <c r="M178" i="44"/>
  <c r="L178" i="44"/>
  <c r="K178" i="44"/>
  <c r="M186" i="44"/>
  <c r="L186" i="44"/>
  <c r="K186" i="44"/>
  <c r="M194" i="44"/>
  <c r="L194" i="44"/>
  <c r="K194" i="44"/>
  <c r="M202" i="44"/>
  <c r="L202" i="44"/>
  <c r="K202" i="44"/>
  <c r="M210" i="44"/>
  <c r="L210" i="44"/>
  <c r="K210" i="44"/>
  <c r="M218" i="44"/>
  <c r="N218" i="44" s="1"/>
  <c r="Q218" i="44" s="1"/>
  <c r="L218" i="44"/>
  <c r="K218" i="44"/>
  <c r="M226" i="44"/>
  <c r="N226" i="44" s="1"/>
  <c r="Q226" i="44" s="1"/>
  <c r="L226" i="44"/>
  <c r="K226" i="44"/>
  <c r="M234" i="44"/>
  <c r="N234" i="44" s="1"/>
  <c r="L234" i="44"/>
  <c r="K234" i="44"/>
  <c r="M242" i="44"/>
  <c r="L242" i="44"/>
  <c r="K242" i="44"/>
  <c r="M175" i="44"/>
  <c r="L175" i="44"/>
  <c r="K175" i="44"/>
  <c r="M183" i="44"/>
  <c r="L183" i="44"/>
  <c r="K183" i="44"/>
  <c r="M191" i="44"/>
  <c r="L191" i="44"/>
  <c r="K191" i="44"/>
  <c r="M199" i="44"/>
  <c r="L199" i="44"/>
  <c r="K199" i="44"/>
  <c r="M207" i="44"/>
  <c r="N207" i="44" s="1"/>
  <c r="Q207" i="44" s="1"/>
  <c r="L207" i="44"/>
  <c r="K207" i="44"/>
  <c r="M215" i="44"/>
  <c r="N215" i="44" s="1"/>
  <c r="Q215" i="44" s="1"/>
  <c r="L215" i="44"/>
  <c r="K215" i="44"/>
  <c r="M223" i="44"/>
  <c r="N223" i="44" s="1"/>
  <c r="Q223" i="44" s="1"/>
  <c r="L223" i="44"/>
  <c r="K223" i="44"/>
  <c r="M231" i="44"/>
  <c r="L231" i="44"/>
  <c r="K231" i="44"/>
  <c r="M239" i="44"/>
  <c r="L239" i="44"/>
  <c r="K239" i="44"/>
  <c r="M163" i="44"/>
  <c r="N163" i="44" s="1"/>
  <c r="K163" i="44"/>
  <c r="M167" i="44"/>
  <c r="N167" i="44" s="1"/>
  <c r="K167" i="44"/>
  <c r="M171" i="44"/>
  <c r="N171" i="44" s="1"/>
  <c r="Q171" i="44" s="1"/>
  <c r="K171" i="44"/>
  <c r="M180" i="44"/>
  <c r="L180" i="44"/>
  <c r="K180" i="44"/>
  <c r="M188" i="44"/>
  <c r="N188" i="44" s="1"/>
  <c r="Q188" i="44" s="1"/>
  <c r="L188" i="44"/>
  <c r="K188" i="44"/>
  <c r="M196" i="44"/>
  <c r="N196" i="44" s="1"/>
  <c r="Q196" i="44" s="1"/>
  <c r="L196" i="44"/>
  <c r="K196" i="44"/>
  <c r="M204" i="44"/>
  <c r="N204" i="44" s="1"/>
  <c r="L204" i="44"/>
  <c r="K204" i="44"/>
  <c r="M212" i="44"/>
  <c r="L212" i="44"/>
  <c r="K212" i="44"/>
  <c r="M220" i="44"/>
  <c r="L220" i="44"/>
  <c r="K220" i="44"/>
  <c r="M228" i="44"/>
  <c r="L228" i="44"/>
  <c r="K228" i="44"/>
  <c r="M236" i="44"/>
  <c r="L236" i="44"/>
  <c r="K236" i="44"/>
  <c r="M244" i="44"/>
  <c r="L244" i="44"/>
  <c r="K244" i="44"/>
  <c r="G27" i="1"/>
  <c r="G23" i="1"/>
  <c r="Q217" i="45" l="1"/>
  <c r="Q81" i="45"/>
  <c r="Q208" i="45"/>
  <c r="Q162" i="45"/>
  <c r="Q119" i="45"/>
  <c r="Q115" i="45"/>
  <c r="Q46" i="45"/>
  <c r="Q170" i="45"/>
  <c r="Q76" i="45"/>
  <c r="Q77" i="45" s="1"/>
  <c r="N29" i="45"/>
  <c r="Q29" i="45" s="1"/>
  <c r="Q31" i="45" s="1"/>
  <c r="N67" i="45"/>
  <c r="Q67" i="45" s="1"/>
  <c r="Q68" i="45" s="1"/>
  <c r="Q213" i="45"/>
  <c r="Q40" i="45"/>
  <c r="Q42" i="45" s="1"/>
  <c r="N228" i="44"/>
  <c r="Q228" i="44" s="1"/>
  <c r="Q163" i="44"/>
  <c r="N183" i="44"/>
  <c r="Q183" i="44" s="1"/>
  <c r="N194" i="44"/>
  <c r="Q194" i="44" s="1"/>
  <c r="N197" i="44"/>
  <c r="Q197" i="44" s="1"/>
  <c r="N198" i="44"/>
  <c r="Q198" i="44" s="1"/>
  <c r="N224" i="44"/>
  <c r="Q224" i="44" s="1"/>
  <c r="N243" i="44"/>
  <c r="Q243" i="44" s="1"/>
  <c r="N240" i="44"/>
  <c r="Q240" i="44" s="1"/>
  <c r="N225" i="44"/>
  <c r="Q225" i="44" s="1"/>
  <c r="Q234" i="44"/>
  <c r="Q184" i="44"/>
  <c r="N165" i="44"/>
  <c r="Q165" i="44" s="1"/>
  <c r="Q217" i="44"/>
  <c r="Q204" i="44"/>
  <c r="N180" i="44"/>
  <c r="Q180" i="44" s="1"/>
  <c r="N244" i="44"/>
  <c r="Q244" i="44" s="1"/>
  <c r="N199" i="44"/>
  <c r="Q199" i="44" s="1"/>
  <c r="N210" i="44"/>
  <c r="Q210" i="44" s="1"/>
  <c r="N213" i="44"/>
  <c r="Q213" i="44" s="1"/>
  <c r="N214" i="44"/>
  <c r="Q214" i="44" s="1"/>
  <c r="N220" i="44"/>
  <c r="Q220" i="44" s="1"/>
  <c r="N239" i="44"/>
  <c r="Q239" i="44" s="1"/>
  <c r="N175" i="44"/>
  <c r="Q175" i="44" s="1"/>
  <c r="N186" i="44"/>
  <c r="Q186" i="44" s="1"/>
  <c r="N189" i="44"/>
  <c r="Q189" i="44" s="1"/>
  <c r="N190" i="44"/>
  <c r="Q190" i="44" s="1"/>
  <c r="N203" i="44"/>
  <c r="Q203" i="44" s="1"/>
  <c r="N177" i="44"/>
  <c r="Q177" i="44" s="1"/>
  <c r="N176" i="44"/>
  <c r="Q176" i="44" s="1"/>
  <c r="N116" i="44"/>
  <c r="Q116" i="44" s="1"/>
  <c r="Q209" i="44"/>
  <c r="Q119" i="44"/>
  <c r="N236" i="44"/>
  <c r="Q236" i="44" s="1"/>
  <c r="N191" i="44"/>
  <c r="Q191" i="44" s="1"/>
  <c r="N202" i="44"/>
  <c r="Q202" i="44" s="1"/>
  <c r="N205" i="44"/>
  <c r="Q205" i="44" s="1"/>
  <c r="N206" i="44"/>
  <c r="Q206" i="44" s="1"/>
  <c r="N216" i="44"/>
  <c r="Q216" i="44" s="1"/>
  <c r="N173" i="44"/>
  <c r="Q173" i="44" s="1"/>
  <c r="N233" i="44"/>
  <c r="Q233" i="44" s="1"/>
  <c r="N241" i="44"/>
  <c r="Q241" i="44" s="1"/>
  <c r="Q115" i="44"/>
  <c r="N227" i="44"/>
  <c r="Q227" i="44" s="1"/>
  <c r="N212" i="44"/>
  <c r="Q212" i="44" s="1"/>
  <c r="Q167" i="44"/>
  <c r="N231" i="44"/>
  <c r="Q231" i="44" s="1"/>
  <c r="N242" i="44"/>
  <c r="Q242" i="44" s="1"/>
  <c r="N178" i="44"/>
  <c r="Q178" i="44" s="1"/>
  <c r="N181" i="44"/>
  <c r="Q181" i="44" s="1"/>
  <c r="N182" i="44"/>
  <c r="Q182" i="44" s="1"/>
  <c r="N201" i="44"/>
  <c r="Q201" i="44" s="1"/>
  <c r="N219" i="44"/>
  <c r="Q219" i="44" s="1"/>
  <c r="N232" i="44"/>
  <c r="Q232" i="44" s="1"/>
  <c r="G8" i="42"/>
  <c r="G4" i="42"/>
  <c r="G18" i="42" s="1"/>
  <c r="E12" i="39"/>
  <c r="D12" i="39"/>
  <c r="C12" i="39"/>
  <c r="B12" i="39"/>
  <c r="G9" i="39"/>
  <c r="G5" i="39"/>
  <c r="G4" i="39"/>
  <c r="G4" i="36"/>
  <c r="G3" i="38"/>
  <c r="G15" i="38" s="1"/>
  <c r="F40" i="1"/>
  <c r="E40" i="1"/>
  <c r="D40" i="1"/>
  <c r="C40" i="1"/>
  <c r="B40" i="1"/>
  <c r="G39" i="1"/>
  <c r="G37" i="1"/>
  <c r="G36" i="1"/>
  <c r="G10" i="37"/>
  <c r="F13" i="37"/>
  <c r="E13" i="37"/>
  <c r="D13" i="37"/>
  <c r="C13" i="37"/>
  <c r="B13" i="37"/>
  <c r="G4" i="37"/>
  <c r="B15" i="36"/>
  <c r="G12" i="36"/>
  <c r="G11" i="36"/>
  <c r="G10" i="36"/>
  <c r="G9" i="36"/>
  <c r="I10" i="35"/>
  <c r="H10" i="35"/>
  <c r="G10" i="35"/>
  <c r="F10" i="35"/>
  <c r="J7" i="35"/>
  <c r="J6" i="35"/>
  <c r="J5" i="35"/>
  <c r="J4" i="35"/>
  <c r="J3" i="35"/>
  <c r="J10" i="35" s="1"/>
  <c r="E10" i="35"/>
  <c r="E21" i="9"/>
  <c r="D21" i="9"/>
  <c r="C21" i="9"/>
  <c r="B21" i="9"/>
  <c r="G16" i="9"/>
  <c r="G15" i="9"/>
  <c r="G14" i="9"/>
  <c r="G13" i="9"/>
  <c r="G12" i="9"/>
  <c r="G11" i="9"/>
  <c r="G10" i="9"/>
  <c r="G4" i="9"/>
  <c r="F20" i="7"/>
  <c r="E20" i="7"/>
  <c r="D20" i="7"/>
  <c r="C20" i="7"/>
  <c r="B20" i="7"/>
  <c r="G16" i="7"/>
  <c r="G13" i="7"/>
  <c r="G12" i="7"/>
  <c r="G11" i="7"/>
  <c r="G10" i="7"/>
  <c r="G9" i="7"/>
  <c r="G8" i="7"/>
  <c r="G7" i="7"/>
  <c r="G6" i="7"/>
  <c r="G5" i="7"/>
  <c r="G20" i="7" s="1"/>
  <c r="G4" i="7"/>
  <c r="F44" i="1"/>
  <c r="E44" i="1"/>
  <c r="D44" i="1"/>
  <c r="C44" i="1"/>
  <c r="B44" i="1"/>
  <c r="F17" i="1"/>
  <c r="E17" i="1"/>
  <c r="D17" i="1"/>
  <c r="C17" i="1"/>
  <c r="B17" i="1"/>
  <c r="F12" i="1"/>
  <c r="E12" i="1"/>
  <c r="D12" i="1"/>
  <c r="C12" i="1"/>
  <c r="B12" i="1"/>
  <c r="F7" i="1"/>
  <c r="E7" i="1"/>
  <c r="D7" i="1"/>
  <c r="C7" i="1"/>
  <c r="B7" i="1"/>
  <c r="G43" i="1"/>
  <c r="G44" i="1" s="1"/>
  <c r="G32" i="1"/>
  <c r="G31" i="1"/>
  <c r="G16" i="1"/>
  <c r="G15" i="1"/>
  <c r="G11" i="1"/>
  <c r="G10" i="1"/>
  <c r="G6" i="1"/>
  <c r="G5" i="1"/>
  <c r="B46" i="1" l="1"/>
  <c r="D46" i="1"/>
  <c r="C46" i="1"/>
  <c r="E46" i="1"/>
  <c r="F46" i="1"/>
  <c r="G33" i="1"/>
  <c r="G12" i="1"/>
  <c r="G40" i="1"/>
  <c r="G17" i="1"/>
  <c r="G12" i="39"/>
  <c r="G7" i="1"/>
  <c r="G15" i="36"/>
  <c r="G18" i="36" s="1"/>
  <c r="G21" i="9"/>
  <c r="G13" i="37"/>
  <c r="G46" i="1" l="1"/>
</calcChain>
</file>

<file path=xl/sharedStrings.xml><?xml version="1.0" encoding="utf-8"?>
<sst xmlns="http://schemas.openxmlformats.org/spreadsheetml/2006/main" count="1482" uniqueCount="350">
  <si>
    <t/>
  </si>
  <si>
    <t>Police Department</t>
  </si>
  <si>
    <t>Fire Department</t>
  </si>
  <si>
    <t>FYE 2023</t>
  </si>
  <si>
    <t>FYE 2024</t>
  </si>
  <si>
    <t>FYE 2025</t>
  </si>
  <si>
    <t>FYE 2026</t>
  </si>
  <si>
    <t>FYE 2027</t>
  </si>
  <si>
    <t>Downtown</t>
  </si>
  <si>
    <t>Public Works</t>
  </si>
  <si>
    <t>Vehicles</t>
  </si>
  <si>
    <t>Equipment</t>
  </si>
  <si>
    <t>Facilities</t>
  </si>
  <si>
    <t>EDGEHILL</t>
  </si>
  <si>
    <t>MOUNTAIN VALLEY</t>
  </si>
  <si>
    <t>RANCH RD</t>
  </si>
  <si>
    <t>TWIN HILLS</t>
  </si>
  <si>
    <t>Construction</t>
  </si>
  <si>
    <t>Chip-Seal</t>
  </si>
  <si>
    <t>Infrastructure</t>
  </si>
  <si>
    <t>Total</t>
  </si>
  <si>
    <t>Grand Total</t>
  </si>
  <si>
    <t>Animal Control</t>
  </si>
  <si>
    <t xml:space="preserve"> </t>
  </si>
  <si>
    <t>Streets &amp; Drainage</t>
  </si>
  <si>
    <t>Drainage</t>
  </si>
  <si>
    <t>Drainage Study</t>
  </si>
  <si>
    <t>ACO Truck</t>
  </si>
  <si>
    <t>ACO Truck Box</t>
  </si>
  <si>
    <t xml:space="preserve">Patrol Vehicle </t>
  </si>
  <si>
    <t>Mobile Radios</t>
  </si>
  <si>
    <t>Marshal M177</t>
  </si>
  <si>
    <t>Brush 177</t>
  </si>
  <si>
    <t>Cardiac Monitors/Difibrillators</t>
  </si>
  <si>
    <t>Paving/Streetscape</t>
  </si>
  <si>
    <t>Shrubs/Landscape</t>
  </si>
  <si>
    <t>Irrigation</t>
  </si>
  <si>
    <t>Utilities</t>
  </si>
  <si>
    <t>Furniture/Fixtures</t>
  </si>
  <si>
    <t>Parks Maintenance</t>
  </si>
  <si>
    <t>Emergency Management</t>
  </si>
  <si>
    <t>Duramax #403</t>
  </si>
  <si>
    <t>Rotary Mower</t>
  </si>
  <si>
    <t>Excavator #424</t>
  </si>
  <si>
    <t>Distributor #434</t>
  </si>
  <si>
    <t>New Holland #422</t>
  </si>
  <si>
    <t>12 Yd Dump Truck #482</t>
  </si>
  <si>
    <t>Stepp Oil Jacketed Kettle</t>
  </si>
  <si>
    <t>Portable Traffic Signal System</t>
  </si>
  <si>
    <t>City Park/Splash Pad</t>
  </si>
  <si>
    <t>Cooper Valley Park</t>
  </si>
  <si>
    <t>Joshua Meadows Park</t>
  </si>
  <si>
    <t>Concrete Parking w/Metal Awning</t>
  </si>
  <si>
    <t>Sirens</t>
  </si>
  <si>
    <t>Downtown Improvements</t>
  </si>
  <si>
    <t>Parks</t>
  </si>
  <si>
    <t>.</t>
  </si>
  <si>
    <t>Type</t>
  </si>
  <si>
    <t>Length</t>
  </si>
  <si>
    <t>Total Estimated Repair Cost</t>
  </si>
  <si>
    <t>C.R.1023</t>
  </si>
  <si>
    <t>III</t>
  </si>
  <si>
    <t>F</t>
  </si>
  <si>
    <t>10-15 Years Street Life</t>
  </si>
  <si>
    <t>C.R.904</t>
  </si>
  <si>
    <t>1200-1400</t>
  </si>
  <si>
    <t>I.</t>
  </si>
  <si>
    <t xml:space="preserve">Asphalt:  With Drainage Improvements (Drainage Ditches)                           </t>
  </si>
  <si>
    <t>300-1100</t>
  </si>
  <si>
    <t>II.</t>
  </si>
  <si>
    <t>Concrete:  Monolithic</t>
  </si>
  <si>
    <t>C.R.909</t>
  </si>
  <si>
    <t>1200-1800</t>
  </si>
  <si>
    <t>III.</t>
  </si>
  <si>
    <t xml:space="preserve">Chip Seal                                                                                                </t>
  </si>
  <si>
    <t>Country Club Dr.</t>
  </si>
  <si>
    <t>100-800</t>
  </si>
  <si>
    <t>I</t>
  </si>
  <si>
    <t>IV.</t>
  </si>
  <si>
    <t>Asphalt &amp; Improved (Curb &amp; Gutter)</t>
  </si>
  <si>
    <t>N. Main St.</t>
  </si>
  <si>
    <t>800-1500</t>
  </si>
  <si>
    <t>100-300</t>
  </si>
  <si>
    <t>Condition</t>
  </si>
  <si>
    <t>Sub Grade Grading Scale (1 though 5)</t>
  </si>
  <si>
    <t>Cedar Crest St.</t>
  </si>
  <si>
    <t xml:space="preserve">A = </t>
  </si>
  <si>
    <t>Excellent</t>
  </si>
  <si>
    <t>Very Low or None</t>
  </si>
  <si>
    <t xml:space="preserve">B = </t>
  </si>
  <si>
    <t>Good</t>
  </si>
  <si>
    <t>Low or Minor</t>
  </si>
  <si>
    <t xml:space="preserve">Crescendo Pl.       </t>
  </si>
  <si>
    <t xml:space="preserve">C = </t>
  </si>
  <si>
    <t>Fair</t>
  </si>
  <si>
    <t>Moderate or Significant</t>
  </si>
  <si>
    <t>Greenbriar Dr.</t>
  </si>
  <si>
    <t>1000-1005</t>
  </si>
  <si>
    <t xml:space="preserve">D = </t>
  </si>
  <si>
    <t>Poor</t>
  </si>
  <si>
    <t>High</t>
  </si>
  <si>
    <t>Gregory St.</t>
  </si>
  <si>
    <t xml:space="preserve">F = </t>
  </si>
  <si>
    <t>Failed</t>
  </si>
  <si>
    <t>Very High or Catastrophic</t>
  </si>
  <si>
    <t>Oak Hill Dr.</t>
  </si>
  <si>
    <t>Thomas St.</t>
  </si>
  <si>
    <t>Trailwood Dr.</t>
  </si>
  <si>
    <t>Runningbrook Dr.</t>
  </si>
  <si>
    <t>6000-7000</t>
  </si>
  <si>
    <t>IV</t>
  </si>
  <si>
    <t>Valley View Dr.</t>
  </si>
  <si>
    <t>Country Club</t>
  </si>
  <si>
    <t>Ramada St.</t>
  </si>
  <si>
    <t>Roaring Springs Dr.</t>
  </si>
  <si>
    <t>300-500</t>
  </si>
  <si>
    <t>Stadium Dr.</t>
  </si>
  <si>
    <t>1000-1200</t>
  </si>
  <si>
    <t>Gavins/ N Main</t>
  </si>
  <si>
    <t>C.R. 1022</t>
  </si>
  <si>
    <t>5100-6200</t>
  </si>
  <si>
    <t>5600-6100</t>
  </si>
  <si>
    <t>Carlock St.</t>
  </si>
  <si>
    <t>Oak Lane</t>
  </si>
  <si>
    <t>Shady Grove Ct.</t>
  </si>
  <si>
    <t>Baldwin Dr.</t>
  </si>
  <si>
    <t>Blue Bird Ct.</t>
  </si>
  <si>
    <t>Cobb Dr.</t>
  </si>
  <si>
    <t>Henderson St.</t>
  </si>
  <si>
    <t>621-639</t>
  </si>
  <si>
    <t>Hunters Wood Ct.</t>
  </si>
  <si>
    <t>Linda St.</t>
  </si>
  <si>
    <t>600-700</t>
  </si>
  <si>
    <t>McMillan St.</t>
  </si>
  <si>
    <t>174- Bentley</t>
  </si>
  <si>
    <t>Roaring Springs Ct.</t>
  </si>
  <si>
    <t>Louise Ln.</t>
  </si>
  <si>
    <t>Murray St.</t>
  </si>
  <si>
    <t>Woodhaven Pl.</t>
  </si>
  <si>
    <t>Old Well Ct.</t>
  </si>
  <si>
    <t>Wood Oak Dr.</t>
  </si>
  <si>
    <t>Mountainaire</t>
  </si>
  <si>
    <t>500-600</t>
  </si>
  <si>
    <t>Caddo St.</t>
  </si>
  <si>
    <t>700-1100</t>
  </si>
  <si>
    <t>Wagon Wheel Rd</t>
  </si>
  <si>
    <t>4400-5000</t>
  </si>
  <si>
    <t>Yvonne Dr.</t>
  </si>
  <si>
    <t>900-1000</t>
  </si>
  <si>
    <t>Edgehill Rd.</t>
  </si>
  <si>
    <t>100-500</t>
  </si>
  <si>
    <t>D</t>
  </si>
  <si>
    <t>Lakeaire Dr.</t>
  </si>
  <si>
    <t>C.R.905A</t>
  </si>
  <si>
    <t>1200-1300</t>
  </si>
  <si>
    <t>1005-1015</t>
  </si>
  <si>
    <t>Big Springs</t>
  </si>
  <si>
    <t>Lone Star</t>
  </si>
  <si>
    <t>100-200</t>
  </si>
  <si>
    <t>Running Brook Dr.</t>
  </si>
  <si>
    <t>3000-5000</t>
  </si>
  <si>
    <t>N. Main Street</t>
  </si>
  <si>
    <t>Park Trail Pl.</t>
  </si>
  <si>
    <t>Ranch Rd.</t>
  </si>
  <si>
    <t>200-300</t>
  </si>
  <si>
    <t>Ridgeway Rd.</t>
  </si>
  <si>
    <t>700-800</t>
  </si>
  <si>
    <t>Veatch St. N</t>
  </si>
  <si>
    <t>900-Dead End</t>
  </si>
  <si>
    <t>II</t>
  </si>
  <si>
    <t xml:space="preserve"> N Main/Veatch</t>
  </si>
  <si>
    <t>Baker St.</t>
  </si>
  <si>
    <t>Briarwood Trail</t>
  </si>
  <si>
    <t>Buffalo Trail W.</t>
  </si>
  <si>
    <t>Dragon Rd.</t>
  </si>
  <si>
    <t>Forrest Ln.</t>
  </si>
  <si>
    <t>3300-3500</t>
  </si>
  <si>
    <t>Littlebrook Rd.</t>
  </si>
  <si>
    <t>Veatch St. S</t>
  </si>
  <si>
    <t>Alta Vista St.</t>
  </si>
  <si>
    <t>Bentley</t>
  </si>
  <si>
    <t>Casa Linda St.</t>
  </si>
  <si>
    <t>Glenwood</t>
  </si>
  <si>
    <t>2000-4000</t>
  </si>
  <si>
    <t>Glenwood St.</t>
  </si>
  <si>
    <t>5000-6000</t>
  </si>
  <si>
    <t>Honeybee</t>
  </si>
  <si>
    <t>Palo Duro Dr.</t>
  </si>
  <si>
    <t>Paula St.</t>
  </si>
  <si>
    <t>Pheasant Run</t>
  </si>
  <si>
    <t>4000-6000</t>
  </si>
  <si>
    <t>Sierra Dr.</t>
  </si>
  <si>
    <t>Oaklawn Ct.</t>
  </si>
  <si>
    <t>Sunset Place</t>
  </si>
  <si>
    <t>Driftwood Pl.</t>
  </si>
  <si>
    <t>Jonathan Ct.</t>
  </si>
  <si>
    <t>Joshua Ryan</t>
  </si>
  <si>
    <t>Kings Place</t>
  </si>
  <si>
    <t>Spring Valley</t>
  </si>
  <si>
    <t>Taylor St.</t>
  </si>
  <si>
    <t>Cofield Dr.</t>
  </si>
  <si>
    <t>Dakota Dr.</t>
  </si>
  <si>
    <t>400-500</t>
  </si>
  <si>
    <t>Gentle Springs</t>
  </si>
  <si>
    <t>Thousand Oaks Ln.</t>
  </si>
  <si>
    <t>Plum St.</t>
  </si>
  <si>
    <t>C.R.705</t>
  </si>
  <si>
    <t>C</t>
  </si>
  <si>
    <t>Apple St.</t>
  </si>
  <si>
    <t>Bluebonnet Pl.</t>
  </si>
  <si>
    <t>Briar Meadow</t>
  </si>
  <si>
    <t>Cooper Ln.</t>
  </si>
  <si>
    <t>Cottonwood St.</t>
  </si>
  <si>
    <t>Crestwood Ct.</t>
  </si>
  <si>
    <t>Hilltop Pl.</t>
  </si>
  <si>
    <t>Lakeside Dr</t>
  </si>
  <si>
    <t>Manson St.</t>
  </si>
  <si>
    <t>Mountain Valley Dr.</t>
  </si>
  <si>
    <t>100-1100</t>
  </si>
  <si>
    <t>Oak St.</t>
  </si>
  <si>
    <t>Oakwood Place</t>
  </si>
  <si>
    <t>Pear Ct.</t>
  </si>
  <si>
    <t>Rosewood Pl.</t>
  </si>
  <si>
    <t>San Medina Ln.</t>
  </si>
  <si>
    <t>Santa Fe St.</t>
  </si>
  <si>
    <t>100-600</t>
  </si>
  <si>
    <t>Shadybrook Ct.</t>
  </si>
  <si>
    <t>Shelby Lane</t>
  </si>
  <si>
    <t>Clubhouse</t>
  </si>
  <si>
    <t>800-2900</t>
  </si>
  <si>
    <t>6th/ N Main</t>
  </si>
  <si>
    <t>Angus St.</t>
  </si>
  <si>
    <t>Avenue F.</t>
  </si>
  <si>
    <t>C.R.800A</t>
  </si>
  <si>
    <t>College St.</t>
  </si>
  <si>
    <t>300-600</t>
  </si>
  <si>
    <t>3300-3600</t>
  </si>
  <si>
    <t>Joshua Blvd.</t>
  </si>
  <si>
    <t>Lakeview Ct.</t>
  </si>
  <si>
    <t>Lakeview Dr.</t>
  </si>
  <si>
    <t>Ranchette Dr.</t>
  </si>
  <si>
    <t>Sally St.</t>
  </si>
  <si>
    <t>Wayside St.</t>
  </si>
  <si>
    <t>Wylie Ct.</t>
  </si>
  <si>
    <t>Brianne Ct.</t>
  </si>
  <si>
    <t>Brianne St.</t>
  </si>
  <si>
    <t>Catherine St.</t>
  </si>
  <si>
    <t>Comanche Walk</t>
  </si>
  <si>
    <t>Gavins Way</t>
  </si>
  <si>
    <t>Grayson Ct.</t>
  </si>
  <si>
    <t>Linda Dr.</t>
  </si>
  <si>
    <t>Linda St.-Catherine</t>
  </si>
  <si>
    <t>174- College</t>
  </si>
  <si>
    <t>Robinwood Ct.</t>
  </si>
  <si>
    <t>Rosemont Pl.</t>
  </si>
  <si>
    <t>B</t>
  </si>
  <si>
    <t>Beachview Pl.</t>
  </si>
  <si>
    <t>Eddy St.</t>
  </si>
  <si>
    <t>100-400</t>
  </si>
  <si>
    <t>Henderson</t>
  </si>
  <si>
    <t>Lake Shore Pl.</t>
  </si>
  <si>
    <t>Old Hickory Ln.</t>
  </si>
  <si>
    <t>Roaring Springs</t>
  </si>
  <si>
    <t>S. Main St.</t>
  </si>
  <si>
    <t>S. Main Street</t>
  </si>
  <si>
    <t>200-700</t>
  </si>
  <si>
    <t>Shorewood Pl.</t>
  </si>
  <si>
    <t>Village Creek Ct.</t>
  </si>
  <si>
    <t>Willow Bend Ct.</t>
  </si>
  <si>
    <t>Alexandria Lane</t>
  </si>
  <si>
    <t>500-700</t>
  </si>
  <si>
    <t>Catie Lane</t>
  </si>
  <si>
    <t>Linda Ct.</t>
  </si>
  <si>
    <t>BentleyAlexandria</t>
  </si>
  <si>
    <t>Sandy Lane Ct.</t>
  </si>
  <si>
    <t>Sheila Cir.</t>
  </si>
  <si>
    <t>Sheila Circle E.</t>
  </si>
  <si>
    <t>Sheila Circle W.</t>
  </si>
  <si>
    <t>Ryan St.</t>
  </si>
  <si>
    <t>20th Street E.</t>
  </si>
  <si>
    <t>Twin Hills</t>
  </si>
  <si>
    <t>6000-7025</t>
  </si>
  <si>
    <t>Greenhill Ct.</t>
  </si>
  <si>
    <t>A</t>
  </si>
  <si>
    <t>15-20 Years Street Life</t>
  </si>
  <si>
    <t>Greenhill Drive</t>
  </si>
  <si>
    <t>Sweetbriar Pl.</t>
  </si>
  <si>
    <t>Charter</t>
  </si>
  <si>
    <t>Colonial</t>
  </si>
  <si>
    <t>Constitution</t>
  </si>
  <si>
    <t>Franklin Dr.</t>
  </si>
  <si>
    <t>Glen Hollow Ct</t>
  </si>
  <si>
    <t>Glenwood Dr</t>
  </si>
  <si>
    <t>Independence</t>
  </si>
  <si>
    <t>Joshua Station</t>
  </si>
  <si>
    <t>Lauren Ct.</t>
  </si>
  <si>
    <t>Legacy Oaks</t>
  </si>
  <si>
    <t>Liberty</t>
  </si>
  <si>
    <t>Lighthouse Ct.</t>
  </si>
  <si>
    <t>Norma Lay Ct</t>
  </si>
  <si>
    <t>Quail Dr</t>
  </si>
  <si>
    <t>Waterford Way</t>
  </si>
  <si>
    <t>White Tail Ct</t>
  </si>
  <si>
    <t>Wildwood</t>
  </si>
  <si>
    <t>Marie Ct.</t>
  </si>
  <si>
    <t>Petromat</t>
  </si>
  <si>
    <t>Street Base</t>
  </si>
  <si>
    <t>Street Reconstruction Cost</t>
  </si>
  <si>
    <t>Ditch Excavation</t>
  </si>
  <si>
    <t>Price per Sq. Yd</t>
  </si>
  <si>
    <t>Mobilization Fee:</t>
  </si>
  <si>
    <t>Drainage Estimate</t>
  </si>
  <si>
    <t>6" Base</t>
  </si>
  <si>
    <t>3" Asphalt</t>
  </si>
  <si>
    <t>Street Name</t>
  </si>
  <si>
    <t>Block</t>
  </si>
  <si>
    <t>Grade</t>
  </si>
  <si>
    <t>Sub-Grade</t>
  </si>
  <si>
    <t>Useful Estimated Lifespan</t>
  </si>
  <si>
    <t>Width</t>
  </si>
  <si>
    <t>Sq. Yards</t>
  </si>
  <si>
    <t>EXTRA EXPENSES</t>
  </si>
  <si>
    <t>5-10 Years Street Life</t>
  </si>
  <si>
    <t>1-5 Years Street Life</t>
  </si>
  <si>
    <t>Needs Reconstruction</t>
  </si>
  <si>
    <t xml:space="preserve">                           C.R.1023                            </t>
  </si>
  <si>
    <t>Fiscal Year Total</t>
  </si>
  <si>
    <r>
      <t>14</t>
    </r>
    <r>
      <rPr>
        <vertAlign val="superscript"/>
        <sz val="11"/>
        <color theme="1"/>
        <rFont val="Microsoft Sans Serif"/>
        <family val="2"/>
      </rPr>
      <t>th</t>
    </r>
    <r>
      <rPr>
        <sz val="11"/>
        <color theme="1"/>
        <rFont val="Microsoft Sans Serif"/>
        <family val="2"/>
      </rPr>
      <t xml:space="preserve"> Street</t>
    </r>
  </si>
  <si>
    <r>
      <t>6</t>
    </r>
    <r>
      <rPr>
        <vertAlign val="superscript"/>
        <sz val="11"/>
        <color theme="1"/>
        <rFont val="Microsoft Sans Serif"/>
        <family val="2"/>
      </rPr>
      <t>th</t>
    </r>
    <r>
      <rPr>
        <sz val="11"/>
        <color theme="1"/>
        <rFont val="Microsoft Sans Serif"/>
        <family val="2"/>
      </rPr>
      <t xml:space="preserve"> Street</t>
    </r>
  </si>
  <si>
    <r>
      <t>4</t>
    </r>
    <r>
      <rPr>
        <vertAlign val="superscript"/>
        <sz val="11"/>
        <color theme="1"/>
        <rFont val="Microsoft Sans Serif"/>
        <family val="2"/>
      </rPr>
      <t>th</t>
    </r>
    <r>
      <rPr>
        <sz val="11"/>
        <color theme="1"/>
        <rFont val="Microsoft Sans Serif"/>
        <family val="2"/>
      </rPr>
      <t xml:space="preserve"> Street</t>
    </r>
  </si>
  <si>
    <r>
      <t>25</t>
    </r>
    <r>
      <rPr>
        <vertAlign val="superscript"/>
        <sz val="11"/>
        <color theme="1"/>
        <rFont val="Microsoft Sans Serif"/>
        <family val="2"/>
      </rPr>
      <t>th</t>
    </r>
    <r>
      <rPr>
        <sz val="11"/>
        <color theme="1"/>
        <rFont val="Microsoft Sans Serif"/>
        <family val="2"/>
      </rPr>
      <t xml:space="preserve"> Street</t>
    </r>
  </si>
  <si>
    <r>
      <t>3</t>
    </r>
    <r>
      <rPr>
        <vertAlign val="superscript"/>
        <sz val="11"/>
        <color theme="1"/>
        <rFont val="Microsoft Sans Serif"/>
        <family val="2"/>
      </rPr>
      <t>rd</t>
    </r>
    <r>
      <rPr>
        <sz val="11"/>
        <color theme="1"/>
        <rFont val="Microsoft Sans Serif"/>
        <family val="2"/>
      </rPr>
      <t xml:space="preserve"> Street</t>
    </r>
  </si>
  <si>
    <r>
      <t>8</t>
    </r>
    <r>
      <rPr>
        <vertAlign val="superscript"/>
        <sz val="11"/>
        <color theme="1"/>
        <rFont val="Microsoft Sans Serif"/>
        <family val="2"/>
      </rPr>
      <t>th</t>
    </r>
    <r>
      <rPr>
        <sz val="11"/>
        <color theme="1"/>
        <rFont val="Microsoft Sans Serif"/>
        <family val="2"/>
      </rPr>
      <t xml:space="preserve"> Street</t>
    </r>
  </si>
  <si>
    <r>
      <t>24</t>
    </r>
    <r>
      <rPr>
        <vertAlign val="superscript"/>
        <sz val="11"/>
        <color theme="1"/>
        <rFont val="Microsoft Sans Serif"/>
        <family val="2"/>
      </rPr>
      <t>th</t>
    </r>
    <r>
      <rPr>
        <sz val="11"/>
        <color theme="1"/>
        <rFont val="Microsoft Sans Serif"/>
        <family val="2"/>
      </rPr>
      <t xml:space="preserve"> Street</t>
    </r>
  </si>
  <si>
    <r>
      <t>10</t>
    </r>
    <r>
      <rPr>
        <vertAlign val="superscript"/>
        <sz val="11"/>
        <color theme="1"/>
        <rFont val="Microsoft Sans Serif"/>
        <family val="2"/>
      </rPr>
      <t>th</t>
    </r>
    <r>
      <rPr>
        <sz val="11"/>
        <color theme="1"/>
        <rFont val="Microsoft Sans Serif"/>
        <family val="2"/>
      </rPr>
      <t xml:space="preserve"> Street W.</t>
    </r>
  </si>
  <si>
    <r>
      <t>10</t>
    </r>
    <r>
      <rPr>
        <vertAlign val="superscript"/>
        <sz val="11"/>
        <color theme="1"/>
        <rFont val="Microsoft Sans Serif"/>
        <family val="2"/>
      </rPr>
      <t>th</t>
    </r>
    <r>
      <rPr>
        <sz val="11"/>
        <color theme="1"/>
        <rFont val="Microsoft Sans Serif"/>
        <family val="2"/>
      </rPr>
      <t xml:space="preserve"> Street</t>
    </r>
  </si>
  <si>
    <r>
      <t>12</t>
    </r>
    <r>
      <rPr>
        <vertAlign val="superscript"/>
        <sz val="11"/>
        <color theme="1"/>
        <rFont val="Microsoft Sans Serif"/>
        <family val="2"/>
      </rPr>
      <t>th</t>
    </r>
    <r>
      <rPr>
        <sz val="11"/>
        <color theme="1"/>
        <rFont val="Microsoft Sans Serif"/>
        <family val="2"/>
      </rPr>
      <t xml:space="preserve"> Street</t>
    </r>
  </si>
  <si>
    <r>
      <t>22</t>
    </r>
    <r>
      <rPr>
        <vertAlign val="superscript"/>
        <sz val="11"/>
        <color theme="1"/>
        <rFont val="Microsoft Sans Serif"/>
        <family val="2"/>
      </rPr>
      <t>nd</t>
    </r>
    <r>
      <rPr>
        <sz val="11"/>
        <color theme="1"/>
        <rFont val="Microsoft Sans Serif"/>
        <family val="2"/>
      </rPr>
      <t xml:space="preserve"> Street</t>
    </r>
  </si>
  <si>
    <r>
      <t>12</t>
    </r>
    <r>
      <rPr>
        <vertAlign val="superscript"/>
        <sz val="11"/>
        <color theme="1"/>
        <rFont val="Microsoft Sans Serif"/>
        <family val="2"/>
      </rPr>
      <t>th</t>
    </r>
    <r>
      <rPr>
        <sz val="11"/>
        <color theme="1"/>
        <rFont val="Microsoft Sans Serif"/>
        <family val="2"/>
      </rPr>
      <t xml:space="preserve"> Street W.</t>
    </r>
  </si>
  <si>
    <r>
      <t>16</t>
    </r>
    <r>
      <rPr>
        <vertAlign val="superscript"/>
        <sz val="11"/>
        <color theme="1"/>
        <rFont val="Microsoft Sans Serif"/>
        <family val="2"/>
      </rPr>
      <t>th</t>
    </r>
    <r>
      <rPr>
        <sz val="11"/>
        <color theme="1"/>
        <rFont val="Microsoft Sans Serif"/>
        <family val="2"/>
      </rPr>
      <t xml:space="preserve"> Street</t>
    </r>
  </si>
  <si>
    <r>
      <t>18</t>
    </r>
    <r>
      <rPr>
        <vertAlign val="superscript"/>
        <sz val="11"/>
        <color theme="1"/>
        <rFont val="Microsoft Sans Serif"/>
        <family val="2"/>
      </rPr>
      <t>th</t>
    </r>
    <r>
      <rPr>
        <sz val="11"/>
        <color theme="1"/>
        <rFont val="Microsoft Sans Serif"/>
        <family val="2"/>
      </rPr>
      <t xml:space="preserve"> Street</t>
    </r>
  </si>
  <si>
    <r>
      <t>8</t>
    </r>
    <r>
      <rPr>
        <vertAlign val="superscript"/>
        <sz val="11"/>
        <color theme="1"/>
        <rFont val="Microsoft Sans Serif"/>
        <family val="2"/>
      </rPr>
      <t>th</t>
    </r>
    <r>
      <rPr>
        <sz val="11"/>
        <color theme="1"/>
        <rFont val="Microsoft Sans Serif"/>
        <family val="2"/>
      </rPr>
      <t xml:space="preserve"> Street. W.</t>
    </r>
  </si>
  <si>
    <t>Street Projects Covering Multiple Street Blocks</t>
  </si>
  <si>
    <t>Total Street Repair Costs</t>
  </si>
  <si>
    <t>FIVE-YEAR CAPITAL IMPROVEMENTS PLAN</t>
  </si>
  <si>
    <t>CAPITAL IMPROVEMENTS PROGRAM</t>
  </si>
  <si>
    <t>"A capital improvements program is a schedule of one time municipal expenditures for major facilities, along with cost estimates and sources of financing.  The purpose of the CIP is to establish an orderly plan for setting priorities and offering a means of analyzing the city’s ability to pay for the acquisition or construction of facilities to meet long-range community needs."</t>
  </si>
  <si>
    <t>SUMMARY</t>
  </si>
  <si>
    <t>FYE 2023 - 2027</t>
  </si>
  <si>
    <t>TBD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</si>
</sst>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164" formatCode="&quot;$&quot;#,##0"/>
    <numFmt numFmtId="165" formatCode="[$$-409]#,##0_);\([$$-409]#,##0\)"/>
    <numFmt numFmtId="166" formatCode="_([$$-409]* #,##0.00_);_([$$-409]* \(#,##0.00\);_([$$-409]* &quot;-&quot;??_);_(@_)"/>
  </numFmts>
  <fonts count="30" x14ac:knownFonts="1">
    <font>
      <sz val="11"/>
      <color theme="1"/>
      <name val="Calibri"/>
      <family val="2"/>
      <scheme val="minor"/>
    </font>
    <font>
      <sz val="10"/>
      <name val="Arial"/>
      <family val="2"/>
    </font>
    <font>
      <sz val="11"/>
      <color theme="1"/>
      <name val="Calibri"/>
      <family val="2"/>
      <scheme val="minor"/>
    </font>
    <font>
      <b/>
      <sz val="10"/>
      <color indexed="8"/>
      <name val="Arial"/>
      <family val="2"/>
    </font>
    <font>
      <sz val="10"/>
      <color indexed="8"/>
      <name val="Arial"/>
      <family val="2"/>
    </font>
    <font>
      <sz val="10"/>
      <color theme="1"/>
      <name val="Arial"/>
      <family val="2"/>
    </font>
    <font>
      <sz val="10"/>
      <color rgb="FFFF0000"/>
      <name val="Arial"/>
      <family val="2"/>
    </font>
    <font>
      <b/>
      <u/>
      <sz val="10"/>
      <color theme="1"/>
      <name val="Arial"/>
      <family val="2"/>
    </font>
    <font>
      <b/>
      <sz val="10"/>
      <color theme="1"/>
      <name val="Arial"/>
      <family val="2"/>
    </font>
    <font>
      <b/>
      <sz val="11"/>
      <color theme="1"/>
      <name val="Calibri"/>
      <family val="2"/>
      <scheme val="minor"/>
    </font>
    <font>
      <sz val="11"/>
      <color theme="1"/>
      <name val="Microsoft Sans Serif"/>
      <family val="2"/>
    </font>
    <font>
      <b/>
      <sz val="20"/>
      <color theme="1"/>
      <name val="Microsoft Sans Serif"/>
      <family val="2"/>
    </font>
    <font>
      <b/>
      <sz val="11"/>
      <color theme="1"/>
      <name val="Microsoft Sans Serif"/>
      <family val="2"/>
    </font>
    <font>
      <sz val="11"/>
      <color rgb="FFFF0000"/>
      <name val="Microsoft Sans Serif"/>
      <family val="2"/>
    </font>
    <font>
      <vertAlign val="superscript"/>
      <sz val="11"/>
      <color theme="1"/>
      <name val="Microsoft Sans Serif"/>
      <family val="2"/>
    </font>
    <font>
      <sz val="11"/>
      <name val="Microsoft Sans Serif"/>
      <family val="2"/>
    </font>
    <font>
      <sz val="11"/>
      <color theme="0"/>
      <name val="Microsoft Sans Serif"/>
      <family val="2"/>
    </font>
    <font>
      <b/>
      <sz val="14"/>
      <color rgb="FFC00000"/>
      <name val="Microsoft Sans Serif"/>
      <family val="2"/>
    </font>
    <font>
      <b/>
      <sz val="11"/>
      <color rgb="FFFF0000"/>
      <name val="Microsoft Sans Serif"/>
      <family val="2"/>
    </font>
    <font>
      <b/>
      <sz val="11"/>
      <color rgb="FFC00000"/>
      <name val="Microsoft Sans Serif"/>
      <family val="2"/>
    </font>
    <font>
      <sz val="11"/>
      <color rgb="FFC00000"/>
      <name val="Microsoft Sans Serif"/>
      <family val="2"/>
    </font>
    <font>
      <u/>
      <sz val="11"/>
      <color theme="10"/>
      <name val="Calibri"/>
      <family val="2"/>
      <scheme val="minor"/>
    </font>
    <font>
      <b/>
      <sz val="16"/>
      <color theme="1"/>
      <name val="Times New Roman"/>
      <family val="1"/>
    </font>
    <font>
      <sz val="11"/>
      <color theme="1"/>
      <name val="Times New Roman"/>
      <family val="1"/>
    </font>
    <font>
      <b/>
      <sz val="12"/>
      <color theme="1"/>
      <name val="Times New Roman"/>
      <family val="1"/>
    </font>
    <font>
      <b/>
      <sz val="14"/>
      <color theme="1"/>
      <name val="Times New Roman"/>
      <family val="1"/>
    </font>
    <font>
      <i/>
      <sz val="12"/>
      <color theme="1"/>
      <name val="Times New Roman"/>
      <family val="1"/>
    </font>
    <font>
      <sz val="10"/>
      <color theme="1"/>
      <name val="Times New Roman"/>
      <family val="1"/>
    </font>
    <font>
      <sz val="10"/>
      <color theme="0"/>
      <name val="Times New Roman"/>
      <family val="1"/>
    </font>
    <font>
      <u/>
      <sz val="20"/>
      <color theme="0"/>
      <name val="Calibri"/>
      <family val="2"/>
      <scheme val="minor"/>
    </font>
  </fonts>
  <fills count="15">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2" tint="-0.2499465926084170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1"/>
        <bgColor indexed="64"/>
      </patternFill>
    </fill>
    <fill>
      <patternFill patternType="solid">
        <fgColor theme="2" tint="-9.9948118533890809E-2"/>
        <bgColor indexed="64"/>
      </patternFill>
    </fill>
    <fill>
      <patternFill patternType="solid">
        <fgColor rgb="FFFFC000"/>
        <bgColor indexed="64"/>
      </patternFill>
    </fill>
    <fill>
      <patternFill patternType="solid">
        <fgColor theme="3" tint="0.59999389629810485"/>
        <bgColor indexed="64"/>
      </patternFill>
    </fill>
    <fill>
      <patternFill patternType="solid">
        <fgColor theme="0"/>
        <bgColor indexed="64"/>
      </patternFill>
    </fill>
    <fill>
      <patternFill patternType="solid">
        <fgColor theme="2" tint="-0.249977111117893"/>
        <bgColor indexed="64"/>
      </patternFill>
    </fill>
    <fill>
      <patternFill patternType="solid">
        <fgColor theme="3" tint="0.79998168889431442"/>
        <bgColor indexed="64"/>
      </patternFill>
    </fill>
  </fills>
  <borders count="2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theme="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theme="0"/>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theme="0"/>
      </bottom>
      <diagonal/>
    </border>
    <border>
      <left style="medium">
        <color indexed="64"/>
      </left>
      <right style="thin">
        <color indexed="64"/>
      </right>
      <top style="thin">
        <color indexed="64"/>
      </top>
      <bottom/>
      <diagonal/>
    </border>
    <border>
      <left/>
      <right/>
      <top/>
      <bottom style="double">
        <color rgb="FFC00000"/>
      </bottom>
      <diagonal/>
    </border>
  </borders>
  <cellStyleXfs count="4">
    <xf numFmtId="0" fontId="0" fillId="0" borderId="0"/>
    <xf numFmtId="0" fontId="1" fillId="0" borderId="0"/>
    <xf numFmtId="44" fontId="2" fillId="0" borderId="0" applyFont="0" applyFill="0" applyBorder="0" applyAlignment="0" applyProtection="0"/>
    <xf numFmtId="0" fontId="21" fillId="0" borderId="0" applyNumberFormat="0" applyFill="0" applyBorder="0" applyAlignment="0" applyProtection="0"/>
  </cellStyleXfs>
  <cellXfs count="215">
    <xf numFmtId="0" fontId="0" fillId="0" borderId="0" xfId="0"/>
    <xf numFmtId="49" fontId="4" fillId="0" borderId="0" xfId="0" applyNumberFormat="1" applyFont="1" applyAlignment="1">
      <alignment horizontal="left"/>
    </xf>
    <xf numFmtId="49" fontId="4" fillId="0" borderId="0" xfId="1" applyNumberFormat="1" applyFont="1" applyAlignment="1">
      <alignment horizontal="left"/>
    </xf>
    <xf numFmtId="0" fontId="4" fillId="0" borderId="0" xfId="0" applyFont="1"/>
    <xf numFmtId="49" fontId="4" fillId="0" borderId="0" xfId="0" applyNumberFormat="1" applyFont="1" applyBorder="1" applyAlignment="1">
      <alignment horizontal="left"/>
    </xf>
    <xf numFmtId="49" fontId="3" fillId="0" borderId="0" xfId="0" applyNumberFormat="1" applyFont="1" applyAlignment="1">
      <alignment horizontal="center"/>
    </xf>
    <xf numFmtId="49" fontId="3" fillId="2" borderId="2" xfId="1" applyNumberFormat="1" applyFont="1" applyFill="1" applyBorder="1" applyAlignment="1">
      <alignment horizontal="center" wrapText="1"/>
    </xf>
    <xf numFmtId="0" fontId="7" fillId="0" borderId="0" xfId="0" applyFont="1"/>
    <xf numFmtId="164" fontId="3" fillId="2" borderId="2" xfId="1" applyNumberFormat="1" applyFont="1" applyFill="1" applyBorder="1" applyAlignment="1">
      <alignment horizontal="center" wrapText="1"/>
    </xf>
    <xf numFmtId="164" fontId="4" fillId="0" borderId="0" xfId="0" applyNumberFormat="1" applyFont="1" applyAlignment="1">
      <alignment horizontal="left"/>
    </xf>
    <xf numFmtId="164" fontId="4" fillId="0" borderId="0" xfId="0" applyNumberFormat="1" applyFont="1"/>
    <xf numFmtId="0" fontId="5" fillId="2" borderId="1" xfId="0" applyFont="1" applyFill="1" applyBorder="1"/>
    <xf numFmtId="164" fontId="5" fillId="0" borderId="0" xfId="0" applyNumberFormat="1" applyFont="1"/>
    <xf numFmtId="164" fontId="6" fillId="0" borderId="0" xfId="0" applyNumberFormat="1" applyFont="1"/>
    <xf numFmtId="165" fontId="3" fillId="2" borderId="2" xfId="2" applyNumberFormat="1" applyFont="1" applyFill="1" applyBorder="1" applyAlignment="1">
      <alignment horizontal="center" wrapText="1"/>
    </xf>
    <xf numFmtId="165" fontId="5" fillId="0" borderId="0" xfId="2" applyNumberFormat="1" applyFont="1" applyAlignment="1">
      <alignment horizontal="right"/>
    </xf>
    <xf numFmtId="165" fontId="5" fillId="0" borderId="0" xfId="2" applyNumberFormat="1" applyFont="1"/>
    <xf numFmtId="165" fontId="5" fillId="0" borderId="0" xfId="2" applyNumberFormat="1" applyFont="1" applyFill="1" applyAlignment="1">
      <alignment horizontal="right"/>
    </xf>
    <xf numFmtId="0" fontId="8" fillId="2" borderId="2" xfId="0" applyFont="1" applyFill="1" applyBorder="1" applyAlignment="1">
      <alignment horizontal="center"/>
    </xf>
    <xf numFmtId="0" fontId="8" fillId="2" borderId="2" xfId="0" applyFont="1" applyFill="1" applyBorder="1" applyAlignment="1">
      <alignment horizontal="right"/>
    </xf>
    <xf numFmtId="0" fontId="8" fillId="0" borderId="0" xfId="0" applyFont="1" applyAlignment="1">
      <alignment horizontal="right"/>
    </xf>
    <xf numFmtId="0" fontId="5" fillId="0" borderId="4" xfId="0" applyFont="1" applyBorder="1"/>
    <xf numFmtId="0" fontId="5" fillId="0" borderId="3" xfId="0" applyFont="1" applyBorder="1"/>
    <xf numFmtId="0" fontId="8" fillId="2" borderId="1" xfId="0" applyFont="1" applyFill="1" applyBorder="1" applyAlignment="1">
      <alignment horizontal="right"/>
    </xf>
    <xf numFmtId="0" fontId="5" fillId="0" borderId="0" xfId="0" applyFont="1"/>
    <xf numFmtId="0" fontId="8" fillId="0" borderId="0" xfId="0" applyFont="1"/>
    <xf numFmtId="44" fontId="5" fillId="0" borderId="0" xfId="2" applyFont="1" applyAlignment="1">
      <alignment horizontal="right"/>
    </xf>
    <xf numFmtId="44" fontId="5" fillId="0" borderId="0" xfId="2" applyFont="1"/>
    <xf numFmtId="44" fontId="8" fillId="0" borderId="0" xfId="2" applyFont="1" applyAlignment="1">
      <alignment horizontal="right"/>
    </xf>
    <xf numFmtId="44" fontId="5" fillId="0" borderId="0" xfId="2" applyFont="1" applyFill="1" applyAlignment="1">
      <alignment horizontal="right"/>
    </xf>
    <xf numFmtId="42" fontId="4" fillId="0" borderId="0" xfId="2" applyNumberFormat="1" applyFont="1" applyBorder="1" applyAlignment="1">
      <alignment horizontal="left"/>
    </xf>
    <xf numFmtId="42" fontId="3" fillId="0" borderId="0" xfId="2" applyNumberFormat="1" applyFont="1" applyAlignment="1">
      <alignment horizontal="center"/>
    </xf>
    <xf numFmtId="42" fontId="5" fillId="0" borderId="0" xfId="2" applyNumberFormat="1" applyFont="1" applyBorder="1"/>
    <xf numFmtId="42" fontId="5" fillId="0" borderId="0" xfId="2" applyNumberFormat="1" applyFont="1"/>
    <xf numFmtId="42" fontId="4" fillId="0" borderId="0" xfId="2" applyNumberFormat="1" applyFont="1"/>
    <xf numFmtId="42" fontId="3" fillId="0" borderId="0" xfId="2" applyNumberFormat="1" applyFont="1" applyAlignment="1"/>
    <xf numFmtId="42" fontId="4" fillId="0" borderId="0" xfId="2" applyNumberFormat="1" applyFont="1" applyFill="1" applyAlignment="1"/>
    <xf numFmtId="42" fontId="5" fillId="0" borderId="0" xfId="2" applyNumberFormat="1" applyFont="1" applyAlignment="1"/>
    <xf numFmtId="42" fontId="8" fillId="0" borderId="0" xfId="2" applyNumberFormat="1" applyFont="1" applyAlignment="1"/>
    <xf numFmtId="42" fontId="5" fillId="0" borderId="0" xfId="2" applyNumberFormat="1" applyFont="1" applyFill="1" applyAlignment="1"/>
    <xf numFmtId="42" fontId="7" fillId="0" borderId="0" xfId="2" applyNumberFormat="1" applyFont="1" applyAlignment="1"/>
    <xf numFmtId="42" fontId="8" fillId="0" borderId="3" xfId="2" applyNumberFormat="1" applyFont="1" applyBorder="1" applyAlignment="1"/>
    <xf numFmtId="42" fontId="5" fillId="0" borderId="3" xfId="2" applyNumberFormat="1" applyFont="1" applyFill="1" applyBorder="1" applyAlignment="1"/>
    <xf numFmtId="42" fontId="5" fillId="0" borderId="3" xfId="2" applyNumberFormat="1" applyFont="1" applyBorder="1" applyAlignment="1"/>
    <xf numFmtId="42" fontId="5" fillId="0" borderId="4" xfId="2" applyNumberFormat="1" applyFont="1" applyBorder="1" applyAlignment="1"/>
    <xf numFmtId="42" fontId="5" fillId="0" borderId="4" xfId="2" applyNumberFormat="1" applyFont="1" applyFill="1" applyBorder="1" applyAlignment="1"/>
    <xf numFmtId="42" fontId="4" fillId="0" borderId="0" xfId="0" applyNumberFormat="1" applyFont="1" applyAlignment="1">
      <alignment horizontal="left"/>
    </xf>
    <xf numFmtId="42" fontId="5" fillId="0" borderId="0" xfId="0" applyNumberFormat="1" applyFont="1"/>
    <xf numFmtId="42" fontId="4" fillId="0" borderId="0" xfId="0" applyNumberFormat="1" applyFont="1"/>
    <xf numFmtId="42" fontId="3" fillId="0" borderId="0" xfId="0" applyNumberFormat="1" applyFont="1" applyAlignment="1">
      <alignment horizontal="center"/>
    </xf>
    <xf numFmtId="42" fontId="3" fillId="0" borderId="0" xfId="2" applyNumberFormat="1" applyFont="1"/>
    <xf numFmtId="42" fontId="7" fillId="0" borderId="0" xfId="2" applyNumberFormat="1" applyFont="1"/>
    <xf numFmtId="42" fontId="7" fillId="0" borderId="0" xfId="0" applyNumberFormat="1" applyFont="1"/>
    <xf numFmtId="42" fontId="8" fillId="0" borderId="0" xfId="2" applyNumberFormat="1" applyFont="1"/>
    <xf numFmtId="42" fontId="8" fillId="0" borderId="0" xfId="0" applyNumberFormat="1" applyFont="1"/>
    <xf numFmtId="164" fontId="8" fillId="0" borderId="0" xfId="0" applyNumberFormat="1" applyFont="1"/>
    <xf numFmtId="0" fontId="5" fillId="0" borderId="0" xfId="0" applyFont="1"/>
    <xf numFmtId="0" fontId="10" fillId="0" borderId="0" xfId="0" applyFont="1"/>
    <xf numFmtId="0" fontId="10" fillId="0" borderId="0" xfId="0" applyFont="1" applyAlignment="1">
      <alignment horizontal="center"/>
    </xf>
    <xf numFmtId="44" fontId="10" fillId="0" borderId="0" xfId="2" applyFont="1"/>
    <xf numFmtId="44" fontId="10" fillId="4" borderId="16" xfId="2" applyFont="1" applyFill="1" applyBorder="1" applyAlignment="1" applyProtection="1">
      <alignment horizontal="center"/>
      <protection locked="0"/>
    </xf>
    <xf numFmtId="44" fontId="10" fillId="5" borderId="16" xfId="2" applyFont="1" applyFill="1" applyBorder="1" applyAlignment="1">
      <alignment horizontal="center"/>
    </xf>
    <xf numFmtId="0" fontId="10" fillId="7" borderId="16" xfId="0" applyFont="1" applyFill="1" applyBorder="1" applyAlignment="1">
      <alignment horizontal="center"/>
    </xf>
    <xf numFmtId="0" fontId="13" fillId="8" borderId="17" xfId="0" applyFont="1" applyFill="1" applyBorder="1" applyAlignment="1">
      <alignment horizontal="center"/>
    </xf>
    <xf numFmtId="0" fontId="12" fillId="9" borderId="18" xfId="0" applyFont="1" applyFill="1" applyBorder="1" applyAlignment="1">
      <alignment horizontal="center"/>
    </xf>
    <xf numFmtId="44" fontId="10" fillId="4" borderId="19" xfId="2" applyFont="1" applyFill="1" applyBorder="1" applyAlignment="1" applyProtection="1">
      <alignment horizontal="center"/>
      <protection locked="0"/>
    </xf>
    <xf numFmtId="44" fontId="10" fillId="5" borderId="19" xfId="2" applyFont="1" applyFill="1" applyBorder="1" applyAlignment="1">
      <alignment horizontal="center"/>
    </xf>
    <xf numFmtId="44" fontId="10" fillId="6" borderId="19" xfId="2" applyFont="1" applyFill="1" applyBorder="1" applyAlignment="1">
      <alignment horizontal="center"/>
    </xf>
    <xf numFmtId="44" fontId="10" fillId="6" borderId="0" xfId="2" applyFont="1" applyFill="1" applyBorder="1" applyAlignment="1">
      <alignment horizontal="center"/>
    </xf>
    <xf numFmtId="44" fontId="10" fillId="7" borderId="19" xfId="2" applyFont="1" applyFill="1" applyBorder="1" applyAlignment="1">
      <alignment horizontal="center"/>
    </xf>
    <xf numFmtId="44" fontId="13" fillId="8" borderId="20" xfId="2" applyFont="1" applyFill="1" applyBorder="1" applyAlignment="1">
      <alignment horizontal="center"/>
    </xf>
    <xf numFmtId="0" fontId="10" fillId="9" borderId="21" xfId="0" applyFont="1" applyFill="1" applyBorder="1" applyAlignment="1">
      <alignment horizontal="center"/>
    </xf>
    <xf numFmtId="0" fontId="10" fillId="10" borderId="0" xfId="0" applyFont="1" applyFill="1" applyAlignment="1">
      <alignment horizontal="center"/>
    </xf>
    <xf numFmtId="164" fontId="10" fillId="10" borderId="0" xfId="0" applyNumberFormat="1" applyFont="1" applyFill="1" applyAlignment="1">
      <alignment horizontal="center"/>
    </xf>
    <xf numFmtId="3" fontId="10" fillId="10" borderId="0" xfId="0" applyNumberFormat="1" applyFont="1" applyFill="1" applyAlignment="1">
      <alignment horizontal="center"/>
    </xf>
    <xf numFmtId="44" fontId="10" fillId="4" borderId="22" xfId="2" applyFont="1" applyFill="1" applyBorder="1" applyAlignment="1" applyProtection="1">
      <alignment horizontal="center"/>
      <protection locked="0"/>
    </xf>
    <xf numFmtId="44" fontId="10" fillId="5" borderId="22" xfId="2" applyFont="1" applyFill="1" applyBorder="1" applyAlignment="1">
      <alignment horizontal="center"/>
    </xf>
    <xf numFmtId="44" fontId="10" fillId="6" borderId="9" xfId="2" applyFont="1" applyFill="1" applyBorder="1" applyAlignment="1">
      <alignment horizontal="center"/>
    </xf>
    <xf numFmtId="44" fontId="13" fillId="8" borderId="22" xfId="2" applyFont="1" applyFill="1" applyBorder="1" applyAlignment="1">
      <alignment horizontal="center" wrapText="1"/>
    </xf>
    <xf numFmtId="0" fontId="10" fillId="9" borderId="22" xfId="0" applyFont="1" applyFill="1" applyBorder="1" applyAlignment="1">
      <alignment horizontal="center"/>
    </xf>
    <xf numFmtId="44" fontId="10" fillId="4" borderId="23" xfId="2" applyFont="1" applyFill="1" applyBorder="1" applyAlignment="1" applyProtection="1">
      <alignment horizontal="center"/>
      <protection locked="0"/>
    </xf>
    <xf numFmtId="44" fontId="10" fillId="6" borderId="24" xfId="2" applyFont="1" applyFill="1" applyBorder="1" applyAlignment="1">
      <alignment horizontal="center"/>
    </xf>
    <xf numFmtId="44" fontId="10" fillId="6" borderId="3" xfId="2" applyFont="1" applyFill="1" applyBorder="1" applyAlignment="1">
      <alignment horizontal="center"/>
    </xf>
    <xf numFmtId="44" fontId="13" fillId="8" borderId="26" xfId="2" applyFont="1" applyFill="1" applyBorder="1" applyAlignment="1">
      <alignment horizontal="center" wrapText="1"/>
    </xf>
    <xf numFmtId="0" fontId="10" fillId="9" borderId="25" xfId="0" applyFont="1" applyFill="1" applyBorder="1" applyAlignment="1">
      <alignment horizontal="center"/>
    </xf>
    <xf numFmtId="0" fontId="10" fillId="11" borderId="14" xfId="0" applyFont="1" applyFill="1" applyBorder="1" applyAlignment="1">
      <alignment horizontal="center"/>
    </xf>
    <xf numFmtId="0" fontId="10" fillId="11" borderId="14" xfId="0" applyFont="1" applyFill="1" applyBorder="1" applyAlignment="1">
      <alignment horizontal="center" wrapText="1"/>
    </xf>
    <xf numFmtId="0" fontId="10" fillId="11" borderId="15" xfId="0" applyFont="1" applyFill="1" applyBorder="1" applyAlignment="1">
      <alignment horizontal="center"/>
    </xf>
    <xf numFmtId="44" fontId="10" fillId="11" borderId="22" xfId="2" applyFont="1" applyFill="1" applyBorder="1" applyAlignment="1" applyProtection="1">
      <alignment horizontal="center"/>
      <protection locked="0"/>
    </xf>
    <xf numFmtId="44" fontId="10" fillId="11" borderId="21" xfId="2" applyFont="1" applyFill="1" applyBorder="1" applyAlignment="1">
      <alignment horizontal="center"/>
    </xf>
    <xf numFmtId="44" fontId="10" fillId="11" borderId="27" xfId="2" applyFont="1" applyFill="1" applyBorder="1" applyAlignment="1">
      <alignment horizontal="center"/>
    </xf>
    <xf numFmtId="44" fontId="10" fillId="11" borderId="15" xfId="2" applyFont="1" applyFill="1" applyBorder="1" applyAlignment="1">
      <alignment horizontal="center"/>
    </xf>
    <xf numFmtId="44" fontId="13" fillId="11" borderId="20" xfId="2" applyFont="1" applyFill="1" applyBorder="1" applyAlignment="1">
      <alignment horizontal="center" wrapText="1"/>
    </xf>
    <xf numFmtId="0" fontId="10" fillId="11" borderId="21" xfId="0" applyFont="1" applyFill="1" applyBorder="1" applyAlignment="1">
      <alignment horizontal="center" wrapText="1"/>
    </xf>
    <xf numFmtId="44" fontId="10" fillId="11" borderId="21" xfId="2" applyFont="1" applyFill="1" applyBorder="1" applyAlignment="1">
      <alignment horizontal="center" wrapText="1"/>
    </xf>
    <xf numFmtId="0" fontId="10" fillId="0" borderId="5" xfId="0" applyFont="1" applyBorder="1" applyAlignment="1">
      <alignment horizontal="center" vertical="center"/>
    </xf>
    <xf numFmtId="0" fontId="10" fillId="0" borderId="5" xfId="0" applyFont="1" applyBorder="1" applyAlignment="1">
      <alignment horizontal="center"/>
    </xf>
    <xf numFmtId="3" fontId="10" fillId="0" borderId="5" xfId="0" applyNumberFormat="1" applyFont="1" applyBorder="1" applyAlignment="1">
      <alignment horizontal="center" vertical="center"/>
    </xf>
    <xf numFmtId="3" fontId="10" fillId="0" borderId="5" xfId="0" applyNumberFormat="1" applyFont="1" applyBorder="1" applyAlignment="1">
      <alignment horizontal="center"/>
    </xf>
    <xf numFmtId="1" fontId="10" fillId="0" borderId="5" xfId="0" applyNumberFormat="1" applyFont="1" applyBorder="1" applyAlignment="1">
      <alignment horizontal="center" vertical="center"/>
    </xf>
    <xf numFmtId="44" fontId="10" fillId="4" borderId="5" xfId="2" applyFont="1" applyFill="1" applyBorder="1" applyAlignment="1">
      <alignment horizontal="center" vertical="center"/>
    </xf>
    <xf numFmtId="44" fontId="10" fillId="5" borderId="5" xfId="2" applyFont="1" applyFill="1" applyBorder="1" applyAlignment="1">
      <alignment horizontal="center"/>
    </xf>
    <xf numFmtId="44" fontId="10" fillId="6" borderId="5" xfId="2" applyFont="1" applyFill="1" applyBorder="1" applyAlignment="1">
      <alignment horizontal="center"/>
    </xf>
    <xf numFmtId="44" fontId="10" fillId="7" borderId="5" xfId="2" applyFont="1" applyFill="1" applyBorder="1" applyAlignment="1">
      <alignment horizontal="center"/>
    </xf>
    <xf numFmtId="44" fontId="13" fillId="8" borderId="5" xfId="2" applyFont="1" applyFill="1" applyBorder="1" applyAlignment="1">
      <alignment horizontal="center"/>
    </xf>
    <xf numFmtId="44" fontId="10" fillId="12" borderId="5" xfId="0" applyNumberFormat="1" applyFont="1" applyFill="1" applyBorder="1" applyAlignment="1">
      <alignment horizontal="center"/>
    </xf>
    <xf numFmtId="44" fontId="10" fillId="0" borderId="5" xfId="2" applyFont="1" applyBorder="1"/>
    <xf numFmtId="0" fontId="9" fillId="2" borderId="6" xfId="0" applyFont="1" applyFill="1" applyBorder="1"/>
    <xf numFmtId="0" fontId="0" fillId="2" borderId="7" xfId="0" applyFill="1" applyBorder="1"/>
    <xf numFmtId="0" fontId="0" fillId="2" borderId="8" xfId="0" applyFill="1" applyBorder="1"/>
    <xf numFmtId="44" fontId="10" fillId="4" borderId="5" xfId="2" applyFont="1" applyFill="1" applyBorder="1" applyAlignment="1" applyProtection="1">
      <alignment horizontal="center" vertical="center"/>
      <protection locked="0"/>
    </xf>
    <xf numFmtId="0" fontId="0" fillId="0" borderId="9" xfId="0" applyBorder="1"/>
    <xf numFmtId="0" fontId="0" fillId="0" borderId="0" xfId="0"/>
    <xf numFmtId="0" fontId="10" fillId="0" borderId="5" xfId="0" applyFont="1" applyBorder="1" applyAlignment="1">
      <alignment horizontal="center" vertical="top"/>
    </xf>
    <xf numFmtId="0" fontId="0" fillId="0" borderId="11" xfId="0" applyBorder="1"/>
    <xf numFmtId="0" fontId="0" fillId="0" borderId="10" xfId="0" applyBorder="1"/>
    <xf numFmtId="0" fontId="0" fillId="0" borderId="13" xfId="0" applyBorder="1"/>
    <xf numFmtId="1" fontId="10" fillId="0" borderId="5" xfId="0" applyNumberFormat="1" applyFont="1" applyBorder="1" applyAlignment="1">
      <alignment horizontal="center"/>
    </xf>
    <xf numFmtId="166" fontId="10" fillId="4" borderId="5" xfId="0" applyNumberFormat="1" applyFont="1" applyFill="1" applyBorder="1" applyAlignment="1">
      <alignment horizontal="center"/>
    </xf>
    <xf numFmtId="166" fontId="10" fillId="5" borderId="5" xfId="0" applyNumberFormat="1" applyFont="1" applyFill="1" applyBorder="1" applyAlignment="1">
      <alignment horizontal="center"/>
    </xf>
    <xf numFmtId="166" fontId="10" fillId="6" borderId="5" xfId="0" applyNumberFormat="1" applyFont="1" applyFill="1" applyBorder="1" applyAlignment="1">
      <alignment horizontal="center"/>
    </xf>
    <xf numFmtId="166" fontId="10" fillId="7" borderId="5" xfId="0" applyNumberFormat="1" applyFont="1" applyFill="1" applyBorder="1" applyAlignment="1">
      <alignment horizontal="center"/>
    </xf>
    <xf numFmtId="166" fontId="10" fillId="8" borderId="5" xfId="0" applyNumberFormat="1" applyFont="1" applyFill="1" applyBorder="1" applyAlignment="1">
      <alignment horizontal="center"/>
    </xf>
    <xf numFmtId="166" fontId="10" fillId="12" borderId="5" xfId="0" applyNumberFormat="1" applyFont="1" applyFill="1" applyBorder="1" applyAlignment="1">
      <alignment horizontal="center"/>
    </xf>
    <xf numFmtId="0" fontId="10" fillId="3" borderId="5" xfId="0" applyFont="1" applyFill="1" applyBorder="1" applyAlignment="1">
      <alignment horizontal="center" vertical="center"/>
    </xf>
    <xf numFmtId="0" fontId="10" fillId="3" borderId="5" xfId="0" applyFont="1" applyFill="1" applyBorder="1" applyAlignment="1">
      <alignment horizontal="center"/>
    </xf>
    <xf numFmtId="3" fontId="10" fillId="3" borderId="5" xfId="0" applyNumberFormat="1" applyFont="1" applyFill="1" applyBorder="1" applyAlignment="1">
      <alignment horizontal="center" vertical="center"/>
    </xf>
    <xf numFmtId="3" fontId="10" fillId="3" borderId="5" xfId="0" applyNumberFormat="1" applyFont="1" applyFill="1" applyBorder="1" applyAlignment="1">
      <alignment horizontal="center"/>
    </xf>
    <xf numFmtId="1" fontId="10" fillId="3" borderId="5" xfId="0" applyNumberFormat="1" applyFont="1" applyFill="1" applyBorder="1" applyAlignment="1">
      <alignment horizontal="center" vertical="center"/>
    </xf>
    <xf numFmtId="44" fontId="10" fillId="3" borderId="5" xfId="2" applyFont="1" applyFill="1" applyBorder="1" applyAlignment="1">
      <alignment horizontal="center" vertical="center"/>
    </xf>
    <xf numFmtId="44" fontId="10" fillId="3" borderId="5" xfId="2" applyFont="1" applyFill="1" applyBorder="1" applyAlignment="1">
      <alignment horizontal="center"/>
    </xf>
    <xf numFmtId="44" fontId="13" fillId="3" borderId="5" xfId="2" applyFont="1" applyFill="1" applyBorder="1" applyAlignment="1">
      <alignment horizontal="center"/>
    </xf>
    <xf numFmtId="44" fontId="10" fillId="3" borderId="5" xfId="0" applyNumberFormat="1" applyFont="1" applyFill="1" applyBorder="1" applyAlignment="1">
      <alignment horizontal="center"/>
    </xf>
    <xf numFmtId="44" fontId="10" fillId="3" borderId="5" xfId="2" applyFont="1" applyFill="1" applyBorder="1"/>
    <xf numFmtId="44" fontId="10" fillId="3" borderId="5" xfId="2" applyFont="1" applyFill="1" applyBorder="1" applyAlignment="1" applyProtection="1">
      <alignment horizontal="center" vertical="center"/>
      <protection locked="0"/>
    </xf>
    <xf numFmtId="0" fontId="10" fillId="3" borderId="5" xfId="0" applyFont="1" applyFill="1" applyBorder="1" applyAlignment="1">
      <alignment horizontal="center" vertical="top"/>
    </xf>
    <xf numFmtId="44" fontId="12" fillId="3" borderId="5" xfId="2" applyFont="1" applyFill="1" applyBorder="1" applyAlignment="1">
      <alignment horizontal="center"/>
    </xf>
    <xf numFmtId="1" fontId="10" fillId="3" borderId="5" xfId="0" applyNumberFormat="1" applyFont="1" applyFill="1" applyBorder="1" applyAlignment="1">
      <alignment horizontal="center"/>
    </xf>
    <xf numFmtId="166" fontId="10" fillId="3" borderId="5" xfId="0" applyNumberFormat="1" applyFont="1" applyFill="1" applyBorder="1" applyAlignment="1" applyProtection="1">
      <alignment horizontal="center"/>
      <protection locked="0"/>
    </xf>
    <xf numFmtId="166" fontId="10" fillId="3" borderId="5" xfId="0" applyNumberFormat="1" applyFont="1" applyFill="1" applyBorder="1" applyAlignment="1">
      <alignment horizontal="center"/>
    </xf>
    <xf numFmtId="44" fontId="10" fillId="4" borderId="5" xfId="2" applyFont="1" applyFill="1" applyBorder="1"/>
    <xf numFmtId="44" fontId="10" fillId="13" borderId="5" xfId="2" applyFont="1" applyFill="1" applyBorder="1"/>
    <xf numFmtId="44" fontId="10" fillId="6" borderId="5" xfId="2" applyFont="1" applyFill="1" applyBorder="1"/>
    <xf numFmtId="44" fontId="10" fillId="7" borderId="5" xfId="2" applyFont="1" applyFill="1" applyBorder="1"/>
    <xf numFmtId="0" fontId="10" fillId="8" borderId="5" xfId="0" applyFont="1" applyFill="1" applyBorder="1"/>
    <xf numFmtId="44" fontId="10" fillId="12" borderId="5" xfId="2" applyFont="1" applyFill="1" applyBorder="1"/>
    <xf numFmtId="0" fontId="10" fillId="0" borderId="5" xfId="0" applyFont="1" applyBorder="1"/>
    <xf numFmtId="44" fontId="15" fillId="4" borderId="5" xfId="2" applyFont="1" applyFill="1" applyBorder="1"/>
    <xf numFmtId="44" fontId="16" fillId="8" borderId="5" xfId="2" applyFont="1" applyFill="1" applyBorder="1" applyAlignment="1">
      <alignment horizontal="center"/>
    </xf>
    <xf numFmtId="44" fontId="10" fillId="8" borderId="5" xfId="2" applyFont="1" applyFill="1" applyBorder="1"/>
    <xf numFmtId="44" fontId="10" fillId="4" borderId="5" xfId="2" applyFont="1" applyFill="1" applyBorder="1" applyAlignment="1">
      <alignment horizontal="center"/>
    </xf>
    <xf numFmtId="44" fontId="10" fillId="13" borderId="5" xfId="2" applyFont="1" applyFill="1" applyBorder="1" applyAlignment="1">
      <alignment horizontal="center"/>
    </xf>
    <xf numFmtId="44" fontId="10" fillId="8" borderId="5" xfId="2" applyFont="1" applyFill="1" applyBorder="1" applyAlignment="1">
      <alignment horizontal="center"/>
    </xf>
    <xf numFmtId="44" fontId="10" fillId="12" borderId="5" xfId="2" applyFont="1" applyFill="1" applyBorder="1" applyAlignment="1">
      <alignment horizontal="center"/>
    </xf>
    <xf numFmtId="0" fontId="15" fillId="8" borderId="5" xfId="0" applyFont="1" applyFill="1" applyBorder="1"/>
    <xf numFmtId="44" fontId="10" fillId="14" borderId="5" xfId="2" applyFont="1" applyFill="1" applyBorder="1"/>
    <xf numFmtId="4" fontId="10" fillId="0" borderId="0" xfId="0" applyNumberFormat="1" applyFont="1"/>
    <xf numFmtId="0" fontId="10" fillId="12" borderId="5" xfId="0" applyFont="1" applyFill="1" applyBorder="1" applyAlignment="1">
      <alignment horizontal="center" vertical="center"/>
    </xf>
    <xf numFmtId="0" fontId="10" fillId="12" borderId="5" xfId="0" applyFont="1" applyFill="1" applyBorder="1" applyAlignment="1">
      <alignment horizontal="center"/>
    </xf>
    <xf numFmtId="3" fontId="10" fillId="12" borderId="5" xfId="0" applyNumberFormat="1" applyFont="1" applyFill="1" applyBorder="1" applyAlignment="1">
      <alignment horizontal="center" vertical="center"/>
    </xf>
    <xf numFmtId="3" fontId="10" fillId="12" borderId="5" xfId="0" applyNumberFormat="1" applyFont="1" applyFill="1" applyBorder="1" applyAlignment="1">
      <alignment horizontal="center"/>
    </xf>
    <xf numFmtId="1" fontId="10" fillId="12" borderId="5" xfId="0" applyNumberFormat="1" applyFont="1" applyFill="1" applyBorder="1" applyAlignment="1">
      <alignment horizontal="center" vertical="center"/>
    </xf>
    <xf numFmtId="44" fontId="10" fillId="12" borderId="5" xfId="2" applyFont="1" applyFill="1" applyBorder="1" applyAlignment="1" applyProtection="1">
      <alignment horizontal="center" vertical="center"/>
      <protection locked="0"/>
    </xf>
    <xf numFmtId="44" fontId="13" fillId="12" borderId="5" xfId="2" applyFont="1" applyFill="1" applyBorder="1" applyAlignment="1">
      <alignment horizontal="center"/>
    </xf>
    <xf numFmtId="0" fontId="12" fillId="12" borderId="5" xfId="0" applyFont="1" applyFill="1" applyBorder="1" applyAlignment="1">
      <alignment horizontal="center"/>
    </xf>
    <xf numFmtId="3" fontId="12" fillId="12" borderId="5" xfId="0" applyNumberFormat="1" applyFont="1" applyFill="1" applyBorder="1" applyAlignment="1">
      <alignment horizontal="center" vertical="center"/>
    </xf>
    <xf numFmtId="3" fontId="12" fillId="12" borderId="5" xfId="0" applyNumberFormat="1" applyFont="1" applyFill="1" applyBorder="1" applyAlignment="1">
      <alignment horizontal="center"/>
    </xf>
    <xf numFmtId="1" fontId="12" fillId="12" borderId="5" xfId="0" applyNumberFormat="1" applyFont="1" applyFill="1" applyBorder="1" applyAlignment="1">
      <alignment horizontal="center" vertical="center"/>
    </xf>
    <xf numFmtId="44" fontId="12" fillId="12" borderId="5" xfId="2" applyFont="1" applyFill="1" applyBorder="1" applyAlignment="1" applyProtection="1">
      <alignment horizontal="center" vertical="center"/>
      <protection locked="0"/>
    </xf>
    <xf numFmtId="44" fontId="12" fillId="12" borderId="5" xfId="2" applyFont="1" applyFill="1" applyBorder="1" applyAlignment="1">
      <alignment horizontal="center"/>
    </xf>
    <xf numFmtId="44" fontId="18" fillId="12" borderId="5" xfId="2" applyFont="1" applyFill="1" applyBorder="1" applyAlignment="1">
      <alignment horizontal="center"/>
    </xf>
    <xf numFmtId="44" fontId="12" fillId="12" borderId="5" xfId="0" applyNumberFormat="1" applyFont="1" applyFill="1" applyBorder="1" applyAlignment="1">
      <alignment horizontal="center"/>
    </xf>
    <xf numFmtId="44" fontId="10" fillId="12" borderId="5" xfId="2" applyFont="1" applyFill="1" applyBorder="1" applyAlignment="1">
      <alignment horizontal="center" vertical="center"/>
    </xf>
    <xf numFmtId="0" fontId="10" fillId="12" borderId="5" xfId="0" applyFont="1" applyFill="1" applyBorder="1" applyAlignment="1">
      <alignment horizontal="center" vertical="top"/>
    </xf>
    <xf numFmtId="1" fontId="10" fillId="12" borderId="5" xfId="0" applyNumberFormat="1" applyFont="1" applyFill="1" applyBorder="1" applyAlignment="1">
      <alignment horizontal="center"/>
    </xf>
    <xf numFmtId="166" fontId="12" fillId="12" borderId="5" xfId="0" applyNumberFormat="1" applyFont="1" applyFill="1" applyBorder="1" applyAlignment="1">
      <alignment horizontal="center"/>
    </xf>
    <xf numFmtId="0" fontId="10" fillId="12" borderId="5" xfId="0" applyFont="1" applyFill="1" applyBorder="1"/>
    <xf numFmtId="44" fontId="12" fillId="12" borderId="5" xfId="2" applyFont="1" applyFill="1" applyBorder="1"/>
    <xf numFmtId="4" fontId="12" fillId="0" borderId="0" xfId="0" applyNumberFormat="1" applyFont="1"/>
    <xf numFmtId="0" fontId="19" fillId="0" borderId="0" xfId="0" applyFont="1"/>
    <xf numFmtId="44" fontId="20" fillId="0" borderId="28" xfId="2" applyFont="1" applyBorder="1"/>
    <xf numFmtId="0" fontId="5" fillId="0" borderId="0" xfId="0" applyFont="1"/>
    <xf numFmtId="0" fontId="23" fillId="0" borderId="0" xfId="0" applyFont="1"/>
    <xf numFmtId="0" fontId="24" fillId="0" borderId="0" xfId="0" applyFont="1" applyAlignment="1">
      <alignment vertical="center"/>
    </xf>
    <xf numFmtId="0" fontId="27" fillId="0" borderId="0" xfId="0" applyFont="1" applyAlignment="1">
      <alignment vertical="center" wrapText="1"/>
    </xf>
    <xf numFmtId="0" fontId="28" fillId="0" borderId="0" xfId="0" applyFont="1" applyAlignment="1">
      <alignment vertical="center" wrapText="1"/>
    </xf>
    <xf numFmtId="0" fontId="0" fillId="0" borderId="0" xfId="0" applyAlignment="1">
      <alignment vertical="center"/>
    </xf>
    <xf numFmtId="0" fontId="22" fillId="0" borderId="0" xfId="0" applyFont="1" applyAlignment="1">
      <alignment horizontal="center"/>
    </xf>
    <xf numFmtId="0" fontId="25" fillId="0" borderId="0" xfId="0" applyFont="1" applyAlignment="1">
      <alignment horizontal="center" vertical="center"/>
    </xf>
    <xf numFmtId="0" fontId="26" fillId="0" borderId="0" xfId="0" applyFont="1" applyAlignment="1">
      <alignment horizontal="justify" wrapText="1"/>
    </xf>
    <xf numFmtId="0" fontId="29" fillId="0" borderId="0" xfId="3" applyFont="1" applyBorder="1" applyAlignment="1">
      <alignment horizontal="center" vertical="center" wrapText="1"/>
    </xf>
    <xf numFmtId="0" fontId="5" fillId="0" borderId="0" xfId="0" applyFont="1"/>
    <xf numFmtId="0" fontId="8" fillId="0" borderId="0" xfId="0" applyFont="1"/>
    <xf numFmtId="0" fontId="11" fillId="0" borderId="0" xfId="0" applyFont="1" applyAlignment="1">
      <alignment horizontal="center"/>
    </xf>
    <xf numFmtId="0" fontId="12" fillId="0" borderId="0" xfId="0" applyFont="1" applyAlignment="1">
      <alignment horizontal="center"/>
    </xf>
    <xf numFmtId="0" fontId="10" fillId="0" borderId="0" xfId="0" applyFont="1" applyAlignment="1">
      <alignment horizontal="center"/>
    </xf>
    <xf numFmtId="0" fontId="10" fillId="6" borderId="6" xfId="0" applyFont="1" applyFill="1" applyBorder="1" applyAlignment="1">
      <alignment horizontal="center"/>
    </xf>
    <xf numFmtId="0" fontId="10" fillId="6" borderId="7" xfId="0" applyFont="1" applyFill="1" applyBorder="1" applyAlignment="1">
      <alignment horizontal="center"/>
    </xf>
    <xf numFmtId="0" fontId="10" fillId="0" borderId="10" xfId="0" applyFont="1" applyBorder="1" applyAlignment="1">
      <alignment horizontal="center" vertical="top" wrapText="1"/>
    </xf>
    <xf numFmtId="0" fontId="0" fillId="0" borderId="10" xfId="0" applyBorder="1" applyAlignment="1">
      <alignment horizontal="center" vertical="top" wrapText="1"/>
    </xf>
    <xf numFmtId="164" fontId="10" fillId="10" borderId="0" xfId="0" applyNumberFormat="1" applyFont="1" applyFill="1" applyAlignment="1">
      <alignment horizontal="center"/>
    </xf>
    <xf numFmtId="44" fontId="10" fillId="7" borderId="16" xfId="2" applyFont="1" applyFill="1" applyBorder="1" applyAlignment="1">
      <alignment horizontal="center" wrapText="1"/>
    </xf>
    <xf numFmtId="44" fontId="10" fillId="7" borderId="25" xfId="2" applyFont="1" applyFill="1" applyBorder="1" applyAlignment="1">
      <alignment horizontal="center" wrapText="1"/>
    </xf>
    <xf numFmtId="0" fontId="0" fillId="0" borderId="0" xfId="0"/>
    <xf numFmtId="0" fontId="0" fillId="0" borderId="10" xfId="0" applyBorder="1"/>
    <xf numFmtId="0" fontId="0" fillId="0" borderId="12" xfId="0" applyBorder="1"/>
    <xf numFmtId="0" fontId="0" fillId="0" borderId="13" xfId="0" applyBorder="1"/>
    <xf numFmtId="0" fontId="9" fillId="2" borderId="6" xfId="0" applyFont="1" applyFill="1" applyBorder="1"/>
    <xf numFmtId="0" fontId="9" fillId="2" borderId="8" xfId="0" applyFont="1" applyFill="1" applyBorder="1"/>
    <xf numFmtId="0" fontId="9" fillId="2" borderId="7" xfId="0" applyFont="1" applyFill="1" applyBorder="1"/>
    <xf numFmtId="0" fontId="0" fillId="0" borderId="0" xfId="0" applyAlignment="1">
      <alignment horizontal="left"/>
    </xf>
    <xf numFmtId="0" fontId="0" fillId="0" borderId="10"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17" fillId="0" borderId="0" xfId="0" applyFont="1" applyAlignment="1">
      <alignment horizontal="center"/>
    </xf>
  </cellXfs>
  <cellStyles count="4">
    <cellStyle name="Currency" xfId="2" builtinId="4"/>
    <cellStyle name="Hyperlink" xfId="3" builtinId="8"/>
    <cellStyle name="Normal" xfId="0" builtinId="0"/>
    <cellStyle name="Normal 2" xfId="1"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533400</xdr:colOff>
      <xdr:row>4</xdr:row>
      <xdr:rowOff>76200</xdr:rowOff>
    </xdr:from>
    <xdr:to>
      <xdr:col>8</xdr:col>
      <xdr:colOff>60892</xdr:colOff>
      <xdr:row>13</xdr:row>
      <xdr:rowOff>152400</xdr:rowOff>
    </xdr:to>
    <xdr:pic>
      <xdr:nvPicPr>
        <xdr:cNvPr id="5" name="Picture 4">
          <a:extLst>
            <a:ext uri="{FF2B5EF4-FFF2-40B4-BE49-F238E27FC236}">
              <a16:creationId xmlns:a16="http://schemas.microsoft.com/office/drawing/2014/main" id="{58B30C23-C73C-43AC-DDB3-C1753A8C6E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838200"/>
          <a:ext cx="3661342" cy="1790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23283</xdr:colOff>
      <xdr:row>0</xdr:row>
      <xdr:rowOff>62924</xdr:rowOff>
    </xdr:from>
    <xdr:to>
      <xdr:col>0</xdr:col>
      <xdr:colOff>1337733</xdr:colOff>
      <xdr:row>0</xdr:row>
      <xdr:rowOff>704836</xdr:rowOff>
    </xdr:to>
    <xdr:pic>
      <xdr:nvPicPr>
        <xdr:cNvPr id="6" name="Picture 4">
          <a:extLst>
            <a:ext uri="{FF2B5EF4-FFF2-40B4-BE49-F238E27FC236}">
              <a16:creationId xmlns:a16="http://schemas.microsoft.com/office/drawing/2014/main" id="{AF2E9283-7A9B-4235-923B-CB92BF9441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3283" y="62924"/>
          <a:ext cx="1314450" cy="641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171451</xdr:colOff>
      <xdr:row>0</xdr:row>
      <xdr:rowOff>481</xdr:rowOff>
    </xdr:from>
    <xdr:to>
      <xdr:col>0</xdr:col>
      <xdr:colOff>1485901</xdr:colOff>
      <xdr:row>1</xdr:row>
      <xdr:rowOff>13743</xdr:rowOff>
    </xdr:to>
    <xdr:pic>
      <xdr:nvPicPr>
        <xdr:cNvPr id="3" name="Picture 4">
          <a:extLst>
            <a:ext uri="{FF2B5EF4-FFF2-40B4-BE49-F238E27FC236}">
              <a16:creationId xmlns:a16="http://schemas.microsoft.com/office/drawing/2014/main" id="{B523D58A-9A5C-4EDF-9A4E-3B86D0D1D2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71451" y="481"/>
          <a:ext cx="1314450" cy="8800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1314450</xdr:colOff>
      <xdr:row>0</xdr:row>
      <xdr:rowOff>632868</xdr:rowOff>
    </xdr:to>
    <xdr:pic>
      <xdr:nvPicPr>
        <xdr:cNvPr id="2" name="Picture 4">
          <a:extLst>
            <a:ext uri="{FF2B5EF4-FFF2-40B4-BE49-F238E27FC236}">
              <a16:creationId xmlns:a16="http://schemas.microsoft.com/office/drawing/2014/main" id="{F54A0AEC-B38F-4A24-86C8-1E96B579E8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0" y="743431"/>
          <a:ext cx="1314450" cy="641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1314450</xdr:colOff>
      <xdr:row>0</xdr:row>
      <xdr:rowOff>603172</xdr:rowOff>
    </xdr:to>
    <xdr:pic>
      <xdr:nvPicPr>
        <xdr:cNvPr id="5" name="Picture 4">
          <a:extLst>
            <a:ext uri="{FF2B5EF4-FFF2-40B4-BE49-F238E27FC236}">
              <a16:creationId xmlns:a16="http://schemas.microsoft.com/office/drawing/2014/main" id="{5E1F65C4-A6AD-4CD7-B01E-3DF04F8EA7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0" y="880142"/>
          <a:ext cx="1314450" cy="641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1314450</xdr:colOff>
      <xdr:row>0</xdr:row>
      <xdr:rowOff>603172</xdr:rowOff>
    </xdr:to>
    <xdr:pic>
      <xdr:nvPicPr>
        <xdr:cNvPr id="2" name="Picture 1">
          <a:extLst>
            <a:ext uri="{FF2B5EF4-FFF2-40B4-BE49-F238E27FC236}">
              <a16:creationId xmlns:a16="http://schemas.microsoft.com/office/drawing/2014/main" id="{89DBC90D-4087-4576-AEE4-E5B8B3F614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0" y="0"/>
          <a:ext cx="1314450" cy="603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1314450</xdr:colOff>
      <xdr:row>0</xdr:row>
      <xdr:rowOff>603172</xdr:rowOff>
    </xdr:to>
    <xdr:pic>
      <xdr:nvPicPr>
        <xdr:cNvPr id="2" name="Picture 1">
          <a:extLst>
            <a:ext uri="{FF2B5EF4-FFF2-40B4-BE49-F238E27FC236}">
              <a16:creationId xmlns:a16="http://schemas.microsoft.com/office/drawing/2014/main" id="{9E6BEC23-AA45-48CF-BDD1-FED4C5BE23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0" y="0"/>
          <a:ext cx="1314450" cy="603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600075</xdr:colOff>
      <xdr:row>1</xdr:row>
      <xdr:rowOff>0</xdr:rowOff>
    </xdr:to>
    <xdr:pic>
      <xdr:nvPicPr>
        <xdr:cNvPr id="2" name="Picture 4">
          <a:extLst>
            <a:ext uri="{FF2B5EF4-FFF2-40B4-BE49-F238E27FC236}">
              <a16:creationId xmlns:a16="http://schemas.microsoft.com/office/drawing/2014/main" id="{9A388A2F-95D2-49E5-BFA6-3DEF8FB9F5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0" y="828675"/>
          <a:ext cx="1209675"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104775</xdr:rowOff>
    </xdr:from>
    <xdr:to>
      <xdr:col>0</xdr:col>
      <xdr:colOff>1781175</xdr:colOff>
      <xdr:row>0</xdr:row>
      <xdr:rowOff>733425</xdr:rowOff>
    </xdr:to>
    <xdr:pic>
      <xdr:nvPicPr>
        <xdr:cNvPr id="2" name="Picture 4">
          <a:extLst>
            <a:ext uri="{FF2B5EF4-FFF2-40B4-BE49-F238E27FC236}">
              <a16:creationId xmlns:a16="http://schemas.microsoft.com/office/drawing/2014/main" id="{72B0B0A4-A54F-4599-8DAE-DE6D95BD1F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0" y="876300"/>
          <a:ext cx="1781175"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23283</xdr:colOff>
      <xdr:row>0</xdr:row>
      <xdr:rowOff>62924</xdr:rowOff>
    </xdr:from>
    <xdr:to>
      <xdr:col>0</xdr:col>
      <xdr:colOff>1337733</xdr:colOff>
      <xdr:row>0</xdr:row>
      <xdr:rowOff>704836</xdr:rowOff>
    </xdr:to>
    <xdr:pic>
      <xdr:nvPicPr>
        <xdr:cNvPr id="2" name="Picture 4">
          <a:extLst>
            <a:ext uri="{FF2B5EF4-FFF2-40B4-BE49-F238E27FC236}">
              <a16:creationId xmlns:a16="http://schemas.microsoft.com/office/drawing/2014/main" id="{8FC83907-D7C6-4D4B-B83A-A2F87A7AAA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3283" y="62924"/>
          <a:ext cx="1314450" cy="641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96DF0-3664-4C4E-9CA7-ED5D19224035}">
  <dimension ref="B4:N36"/>
  <sheetViews>
    <sheetView topLeftCell="A4" workbookViewId="0">
      <selection activeCell="R15" sqref="R15"/>
    </sheetView>
  </sheetViews>
  <sheetFormatPr defaultColWidth="8.85546875" defaultRowHeight="15" x14ac:dyDescent="0.25"/>
  <cols>
    <col min="1" max="9" width="8.85546875" style="112"/>
    <col min="10" max="10" width="5.85546875" style="112" customWidth="1"/>
    <col min="11" max="14" width="8.85546875" style="112" hidden="1" customWidth="1"/>
    <col min="15" max="16384" width="8.85546875" style="112"/>
  </cols>
  <sheetData>
    <row r="4" spans="2:14" x14ac:dyDescent="0.25">
      <c r="B4" s="186"/>
      <c r="C4" s="186"/>
      <c r="D4" s="186"/>
      <c r="E4" s="186"/>
      <c r="F4" s="186"/>
      <c r="G4" s="186"/>
      <c r="H4" s="186"/>
      <c r="I4" s="186"/>
      <c r="J4" s="186"/>
      <c r="K4" s="186"/>
      <c r="L4" s="186"/>
      <c r="M4" s="186"/>
      <c r="N4" s="186"/>
    </row>
    <row r="5" spans="2:14" x14ac:dyDescent="0.25">
      <c r="B5" s="186"/>
      <c r="C5" s="186"/>
      <c r="D5" s="186"/>
      <c r="E5" s="186"/>
      <c r="F5" s="186"/>
      <c r="G5" s="186"/>
      <c r="H5" s="186"/>
      <c r="I5" s="186"/>
      <c r="J5" s="186"/>
      <c r="K5" s="186"/>
      <c r="L5" s="186"/>
      <c r="M5" s="186"/>
      <c r="N5" s="186"/>
    </row>
    <row r="6" spans="2:14" x14ac:dyDescent="0.25">
      <c r="B6" s="186"/>
      <c r="C6" s="186"/>
      <c r="D6" s="186"/>
      <c r="E6" s="186"/>
      <c r="F6" s="186"/>
      <c r="G6" s="186"/>
      <c r="H6" s="186"/>
      <c r="I6" s="186"/>
      <c r="J6" s="186"/>
      <c r="K6" s="186"/>
      <c r="L6" s="186"/>
      <c r="M6" s="186"/>
      <c r="N6" s="186"/>
    </row>
    <row r="7" spans="2:14" x14ac:dyDescent="0.25">
      <c r="B7" s="186"/>
      <c r="C7" s="186"/>
      <c r="D7" s="186"/>
      <c r="E7" s="186"/>
      <c r="F7" s="186"/>
      <c r="G7" s="186"/>
      <c r="H7" s="186"/>
      <c r="I7" s="186"/>
      <c r="J7" s="186"/>
      <c r="K7" s="186"/>
      <c r="L7" s="186"/>
      <c r="M7" s="186"/>
      <c r="N7" s="186"/>
    </row>
    <row r="8" spans="2:14" x14ac:dyDescent="0.25">
      <c r="B8" s="186"/>
      <c r="C8" s="186"/>
      <c r="D8" s="186"/>
      <c r="E8" s="186"/>
      <c r="F8" s="186"/>
      <c r="G8" s="186"/>
      <c r="H8" s="186"/>
      <c r="I8" s="186"/>
      <c r="J8" s="186"/>
      <c r="K8" s="186"/>
      <c r="L8" s="186"/>
      <c r="M8" s="186"/>
      <c r="N8" s="186"/>
    </row>
    <row r="9" spans="2:14" x14ac:dyDescent="0.25">
      <c r="B9" s="186"/>
      <c r="C9" s="186"/>
      <c r="D9" s="186"/>
      <c r="E9" s="186"/>
      <c r="F9" s="186"/>
      <c r="G9" s="186"/>
      <c r="H9" s="186"/>
      <c r="I9" s="186"/>
      <c r="J9" s="186"/>
      <c r="K9" s="186"/>
      <c r="L9" s="186"/>
      <c r="M9" s="186"/>
      <c r="N9" s="186"/>
    </row>
    <row r="10" spans="2:14" x14ac:dyDescent="0.25">
      <c r="B10" s="186"/>
      <c r="C10" s="186"/>
      <c r="D10" s="186"/>
      <c r="E10" s="186"/>
      <c r="F10" s="186"/>
      <c r="G10" s="186"/>
      <c r="H10" s="186"/>
      <c r="I10" s="186"/>
      <c r="J10" s="186"/>
      <c r="K10" s="186"/>
      <c r="L10" s="186"/>
      <c r="M10" s="186"/>
      <c r="N10" s="186"/>
    </row>
    <row r="11" spans="2:14" x14ac:dyDescent="0.25">
      <c r="B11" s="186"/>
      <c r="C11" s="186"/>
      <c r="D11" s="186"/>
      <c r="E11" s="186"/>
      <c r="F11" s="186"/>
      <c r="G11" s="186"/>
      <c r="H11" s="186"/>
      <c r="I11" s="186"/>
      <c r="J11" s="186"/>
      <c r="K11" s="186"/>
      <c r="L11" s="186"/>
      <c r="M11" s="186"/>
      <c r="N11" s="186"/>
    </row>
    <row r="12" spans="2:14" x14ac:dyDescent="0.25">
      <c r="B12" s="186"/>
      <c r="C12" s="186"/>
      <c r="D12" s="186"/>
      <c r="E12" s="186"/>
      <c r="F12" s="186"/>
      <c r="G12" s="186"/>
      <c r="H12" s="186"/>
      <c r="I12" s="186"/>
      <c r="J12" s="186"/>
      <c r="K12" s="186"/>
      <c r="L12" s="186"/>
      <c r="M12" s="186"/>
      <c r="N12" s="186"/>
    </row>
    <row r="13" spans="2:14" x14ac:dyDescent="0.25">
      <c r="B13" s="186"/>
      <c r="C13" s="186"/>
      <c r="D13" s="186"/>
      <c r="E13" s="186"/>
      <c r="F13" s="186"/>
      <c r="G13" s="186"/>
      <c r="H13" s="186"/>
      <c r="I13" s="186"/>
      <c r="J13" s="186"/>
      <c r="K13" s="186"/>
      <c r="L13" s="186"/>
      <c r="M13" s="186"/>
      <c r="N13" s="186"/>
    </row>
    <row r="14" spans="2:14" x14ac:dyDescent="0.25">
      <c r="B14" s="186"/>
      <c r="C14" s="186"/>
      <c r="D14" s="186"/>
      <c r="E14" s="186"/>
      <c r="F14" s="186"/>
      <c r="G14" s="186"/>
      <c r="H14" s="186"/>
      <c r="I14" s="186"/>
      <c r="J14" s="186"/>
      <c r="K14" s="186"/>
      <c r="L14" s="186"/>
      <c r="M14" s="186"/>
      <c r="N14" s="186"/>
    </row>
    <row r="15" spans="2:14" x14ac:dyDescent="0.25">
      <c r="B15" s="186"/>
      <c r="C15" s="186"/>
      <c r="D15" s="186"/>
      <c r="E15" s="186"/>
      <c r="F15" s="186"/>
      <c r="G15" s="186"/>
      <c r="H15" s="186"/>
      <c r="I15" s="186"/>
      <c r="J15" s="186"/>
      <c r="K15" s="186"/>
      <c r="L15" s="186"/>
      <c r="M15" s="186"/>
      <c r="N15" s="186"/>
    </row>
    <row r="16" spans="2:14" x14ac:dyDescent="0.25">
      <c r="B16" s="186"/>
      <c r="C16" s="186"/>
      <c r="D16" s="186"/>
      <c r="E16" s="186"/>
      <c r="F16" s="186"/>
      <c r="G16" s="186"/>
      <c r="H16" s="186"/>
      <c r="I16" s="186"/>
      <c r="J16" s="186"/>
      <c r="K16" s="186"/>
      <c r="L16" s="186"/>
      <c r="M16" s="186"/>
      <c r="N16" s="186"/>
    </row>
    <row r="17" spans="2:14" s="182" customFormat="1" ht="20.25" x14ac:dyDescent="0.3">
      <c r="B17" s="187" t="s">
        <v>344</v>
      </c>
      <c r="C17" s="187"/>
      <c r="D17" s="187"/>
      <c r="E17" s="187"/>
      <c r="F17" s="187"/>
      <c r="G17" s="187"/>
      <c r="H17" s="187"/>
      <c r="I17" s="187"/>
      <c r="J17" s="187"/>
      <c r="K17" s="187"/>
      <c r="L17" s="187"/>
      <c r="M17" s="187"/>
      <c r="N17" s="187"/>
    </row>
    <row r="18" spans="2:14" s="182" customFormat="1" ht="20.25" x14ac:dyDescent="0.3">
      <c r="B18" s="187" t="s">
        <v>348</v>
      </c>
      <c r="C18" s="187"/>
      <c r="D18" s="187"/>
      <c r="E18" s="187"/>
      <c r="F18" s="187"/>
      <c r="G18" s="187"/>
      <c r="H18" s="187"/>
      <c r="I18" s="187"/>
      <c r="J18" s="187"/>
      <c r="K18" s="187"/>
      <c r="L18" s="187"/>
      <c r="M18" s="187"/>
      <c r="N18" s="187"/>
    </row>
    <row r="19" spans="2:14" s="182" customFormat="1" ht="15.75" x14ac:dyDescent="0.25">
      <c r="C19" s="183"/>
      <c r="D19" s="183"/>
      <c r="E19" s="183"/>
      <c r="F19" s="183"/>
      <c r="G19" s="183"/>
      <c r="H19" s="183"/>
      <c r="I19" s="183"/>
    </row>
    <row r="20" spans="2:14" s="182" customFormat="1" ht="48" customHeight="1" x14ac:dyDescent="0.25">
      <c r="B20" s="188" t="s">
        <v>345</v>
      </c>
      <c r="C20" s="188"/>
      <c r="D20" s="188"/>
      <c r="E20" s="188"/>
      <c r="F20" s="188"/>
      <c r="G20" s="188"/>
      <c r="H20" s="188"/>
      <c r="I20" s="188"/>
      <c r="J20" s="188"/>
      <c r="K20" s="188"/>
      <c r="L20" s="188"/>
      <c r="M20" s="188"/>
      <c r="N20" s="188"/>
    </row>
    <row r="21" spans="2:14" s="182" customFormat="1" ht="26.25" customHeight="1" x14ac:dyDescent="0.25">
      <c r="B21" s="189" t="s">
        <v>346</v>
      </c>
      <c r="C21" s="189"/>
      <c r="D21" s="189"/>
      <c r="E21" s="189"/>
      <c r="F21" s="189"/>
      <c r="G21" s="189"/>
      <c r="H21" s="189"/>
      <c r="I21" s="189"/>
      <c r="J21" s="189"/>
      <c r="K21" s="189"/>
      <c r="L21" s="189"/>
      <c r="M21" s="189"/>
      <c r="N21" s="189"/>
    </row>
    <row r="22" spans="2:14" s="182" customFormat="1" x14ac:dyDescent="0.25">
      <c r="B22" s="189"/>
      <c r="C22" s="189"/>
      <c r="D22" s="189"/>
      <c r="E22" s="189"/>
      <c r="F22" s="189"/>
      <c r="G22" s="189"/>
      <c r="H22" s="189"/>
      <c r="I22" s="189"/>
      <c r="J22" s="189"/>
      <c r="K22" s="189"/>
      <c r="L22" s="189"/>
      <c r="M22" s="189"/>
      <c r="N22" s="189"/>
    </row>
    <row r="23" spans="2:14" s="182" customFormat="1" x14ac:dyDescent="0.25">
      <c r="B23" s="189"/>
      <c r="C23" s="189"/>
      <c r="D23" s="189"/>
      <c r="E23" s="189"/>
      <c r="F23" s="189"/>
      <c r="G23" s="189"/>
      <c r="H23" s="189"/>
      <c r="I23" s="189"/>
      <c r="J23" s="189"/>
      <c r="K23" s="189"/>
      <c r="L23" s="189"/>
      <c r="M23" s="189"/>
      <c r="N23" s="189"/>
    </row>
    <row r="24" spans="2:14" s="182" customFormat="1" x14ac:dyDescent="0.25">
      <c r="B24" s="189"/>
      <c r="C24" s="189"/>
      <c r="D24" s="189"/>
      <c r="E24" s="189"/>
      <c r="F24" s="189"/>
      <c r="G24" s="189"/>
      <c r="H24" s="189"/>
      <c r="I24" s="189"/>
      <c r="J24" s="189"/>
      <c r="K24" s="189"/>
      <c r="L24" s="189"/>
      <c r="M24" s="189"/>
      <c r="N24" s="189"/>
    </row>
    <row r="25" spans="2:14" s="182" customFormat="1" ht="47.25" customHeight="1" x14ac:dyDescent="0.25">
      <c r="B25" s="189"/>
      <c r="C25" s="189"/>
      <c r="D25" s="189"/>
      <c r="E25" s="189"/>
      <c r="F25" s="189"/>
      <c r="G25" s="189"/>
      <c r="H25" s="189"/>
      <c r="I25" s="189"/>
      <c r="J25" s="189"/>
      <c r="K25" s="189"/>
      <c r="L25" s="189"/>
      <c r="M25" s="189"/>
      <c r="N25" s="189"/>
    </row>
    <row r="26" spans="2:14" ht="47.25" customHeight="1" x14ac:dyDescent="0.25">
      <c r="C26" s="184"/>
      <c r="D26" s="184"/>
      <c r="E26" s="184"/>
      <c r="F26" s="185"/>
      <c r="G26" s="190" t="s">
        <v>347</v>
      </c>
      <c r="H26" s="190"/>
      <c r="I26" s="190"/>
    </row>
    <row r="27" spans="2:14" ht="47.25" customHeight="1" x14ac:dyDescent="0.25">
      <c r="C27" s="184"/>
      <c r="D27" s="184"/>
      <c r="E27" s="184"/>
      <c r="F27" s="184"/>
      <c r="G27" s="184"/>
      <c r="H27" s="184"/>
      <c r="I27" s="184"/>
    </row>
    <row r="28" spans="2:14" x14ac:dyDescent="0.25">
      <c r="C28" s="184"/>
      <c r="D28" s="184"/>
      <c r="E28" s="184"/>
      <c r="F28" s="184"/>
      <c r="G28" s="184"/>
      <c r="H28" s="184"/>
      <c r="I28" s="184"/>
    </row>
    <row r="29" spans="2:14" x14ac:dyDescent="0.25">
      <c r="C29" s="184"/>
      <c r="D29" s="184"/>
      <c r="E29" s="184"/>
      <c r="F29" s="184"/>
      <c r="G29" s="184"/>
      <c r="H29" s="184"/>
      <c r="I29" s="184"/>
    </row>
    <row r="30" spans="2:14" x14ac:dyDescent="0.25">
      <c r="C30" s="184"/>
      <c r="D30" s="184"/>
      <c r="E30" s="184"/>
      <c r="F30" s="184"/>
      <c r="G30" s="184"/>
      <c r="H30" s="184"/>
      <c r="I30" s="184"/>
    </row>
    <row r="31" spans="2:14" x14ac:dyDescent="0.25">
      <c r="C31" s="184"/>
      <c r="D31" s="184"/>
      <c r="E31" s="184"/>
      <c r="F31" s="184"/>
      <c r="G31" s="184"/>
      <c r="H31" s="184"/>
      <c r="I31" s="184"/>
    </row>
    <row r="32" spans="2:14" x14ac:dyDescent="0.25">
      <c r="C32" s="184"/>
      <c r="D32" s="184"/>
      <c r="E32" s="184"/>
      <c r="F32" s="184"/>
      <c r="G32" s="184"/>
      <c r="H32" s="184"/>
      <c r="I32" s="184"/>
    </row>
    <row r="33" spans="3:9" x14ac:dyDescent="0.25">
      <c r="C33" s="184"/>
      <c r="D33" s="184"/>
      <c r="E33" s="184"/>
      <c r="F33" s="184"/>
      <c r="G33" s="184"/>
      <c r="H33" s="184"/>
      <c r="I33" s="184"/>
    </row>
    <row r="34" spans="3:9" x14ac:dyDescent="0.25">
      <c r="C34" s="184"/>
      <c r="D34" s="184"/>
      <c r="E34" s="184"/>
      <c r="F34" s="184"/>
      <c r="G34" s="184"/>
      <c r="H34" s="184"/>
      <c r="I34" s="184"/>
    </row>
    <row r="35" spans="3:9" x14ac:dyDescent="0.25">
      <c r="C35" s="184"/>
      <c r="D35" s="184"/>
      <c r="E35" s="184"/>
      <c r="F35" s="184"/>
      <c r="G35" s="184"/>
      <c r="H35" s="184"/>
      <c r="I35" s="184"/>
    </row>
    <row r="36" spans="3:9" x14ac:dyDescent="0.25">
      <c r="C36" s="184"/>
      <c r="D36" s="184"/>
      <c r="E36" s="184"/>
      <c r="F36" s="184"/>
      <c r="G36" s="184"/>
      <c r="H36" s="184"/>
      <c r="I36" s="184"/>
    </row>
  </sheetData>
  <mergeCells count="6">
    <mergeCell ref="G26:I26"/>
    <mergeCell ref="B4:N16"/>
    <mergeCell ref="B17:N17"/>
    <mergeCell ref="B18:N18"/>
    <mergeCell ref="B20:N20"/>
    <mergeCell ref="B21:N25"/>
  </mergeCells>
  <hyperlinks>
    <hyperlink ref="G26:I26" location="'Summary List'!A1" display="SUMMARY" xr:uid="{73B41425-F862-40F4-B9C3-C5D6F98A8F2E}"/>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02398-83DD-474A-9F27-E6833CECCB51}">
  <dimension ref="A1:AC320"/>
  <sheetViews>
    <sheetView topLeftCell="A11" workbookViewId="0">
      <selection sqref="A1:XFD1048576"/>
    </sheetView>
  </sheetViews>
  <sheetFormatPr defaultColWidth="9.28515625" defaultRowHeight="14.25" x14ac:dyDescent="0.2"/>
  <cols>
    <col min="1" max="1" width="33.28515625" style="57" customWidth="1"/>
    <col min="2" max="2" width="19.28515625" style="58" bestFit="1" customWidth="1"/>
    <col min="3" max="3" width="5.7109375" style="58" bestFit="1" customWidth="1"/>
    <col min="4" max="4" width="7.28515625" style="58" bestFit="1" customWidth="1"/>
    <col min="5" max="5" width="7.28515625" style="58" customWidth="1"/>
    <col min="6" max="6" width="27.28515625" style="58" bestFit="1" customWidth="1"/>
    <col min="7" max="7" width="6.7109375" style="57" hidden="1" customWidth="1"/>
    <col min="8" max="8" width="7.85546875" style="57" hidden="1" customWidth="1"/>
    <col min="9" max="9" width="1.28515625" style="57" hidden="1" customWidth="1"/>
    <col min="10" max="10" width="17" style="57" hidden="1" customWidth="1"/>
    <col min="11" max="12" width="15.28515625" style="57" hidden="1" customWidth="1"/>
    <col min="13" max="14" width="17" style="57" hidden="1" customWidth="1"/>
    <col min="15" max="15" width="20.28515625" style="57" hidden="1" customWidth="1"/>
    <col min="16" max="16" width="21.28515625" style="57" hidden="1" customWidth="1"/>
    <col min="17" max="17" width="18.7109375" style="57" customWidth="1"/>
    <col min="18" max="22" width="0" style="59" hidden="1" customWidth="1"/>
    <col min="23" max="27" width="9.28515625" style="59"/>
    <col min="28" max="28" width="2.7109375" style="57" hidden="1" customWidth="1"/>
    <col min="29" max="29" width="22.7109375" style="57" hidden="1" customWidth="1"/>
    <col min="30" max="16384" width="9.28515625" style="57"/>
  </cols>
  <sheetData>
    <row r="1" spans="1:29" hidden="1" x14ac:dyDescent="0.2"/>
    <row r="2" spans="1:29" hidden="1" x14ac:dyDescent="0.2"/>
    <row r="3" spans="1:29" ht="19.899999999999999" hidden="1" customHeight="1" x14ac:dyDescent="0.3">
      <c r="A3" s="193"/>
      <c r="B3" s="193"/>
      <c r="C3" s="193"/>
      <c r="D3" s="193"/>
      <c r="E3" s="193"/>
      <c r="F3" s="193"/>
      <c r="G3" s="193"/>
      <c r="H3" s="193"/>
      <c r="I3" s="193"/>
      <c r="J3" s="193"/>
      <c r="K3" s="193"/>
      <c r="L3" s="193"/>
      <c r="M3" s="193"/>
      <c r="N3" s="193"/>
      <c r="O3" s="193"/>
      <c r="P3" s="193"/>
      <c r="Q3" s="193"/>
    </row>
    <row r="4" spans="1:29" hidden="1" x14ac:dyDescent="0.2">
      <c r="A4" s="194"/>
      <c r="B4" s="194"/>
      <c r="C4" s="194"/>
      <c r="D4" s="194"/>
      <c r="E4" s="194"/>
      <c r="F4" s="194"/>
      <c r="G4" s="194"/>
      <c r="H4" s="194"/>
      <c r="I4" s="194"/>
      <c r="J4" s="194"/>
      <c r="K4" s="194"/>
      <c r="L4" s="194"/>
      <c r="M4" s="194"/>
      <c r="N4" s="194"/>
      <c r="O4" s="194"/>
      <c r="P4" s="194"/>
      <c r="Q4" s="194"/>
    </row>
    <row r="5" spans="1:29" hidden="1" x14ac:dyDescent="0.2">
      <c r="A5" s="195"/>
      <c r="B5" s="195"/>
      <c r="C5" s="195"/>
      <c r="D5" s="195"/>
      <c r="E5" s="195"/>
      <c r="F5" s="195"/>
      <c r="G5" s="195"/>
      <c r="H5" s="195"/>
      <c r="I5" s="195"/>
      <c r="J5" s="195"/>
      <c r="K5" s="195"/>
      <c r="L5" s="195"/>
      <c r="M5" s="195"/>
      <c r="N5" s="195"/>
      <c r="O5" s="195"/>
      <c r="P5" s="195"/>
      <c r="Q5" s="195"/>
    </row>
    <row r="6" spans="1:29" hidden="1" x14ac:dyDescent="0.2">
      <c r="A6" s="58"/>
      <c r="G6" s="58"/>
      <c r="H6" s="58"/>
      <c r="I6" s="58"/>
      <c r="J6" s="58"/>
      <c r="K6" s="58"/>
      <c r="L6" s="58"/>
      <c r="M6" s="58"/>
      <c r="N6" s="58"/>
      <c r="O6" s="58"/>
      <c r="P6" s="58"/>
      <c r="Q6" s="58"/>
    </row>
    <row r="7" spans="1:29" ht="15" hidden="1" thickBot="1" x14ac:dyDescent="0.25">
      <c r="A7" s="58"/>
      <c r="G7" s="58"/>
      <c r="H7" s="58"/>
      <c r="I7" s="58"/>
      <c r="J7" s="58"/>
      <c r="K7" s="60" t="s">
        <v>305</v>
      </c>
      <c r="L7" s="61" t="s">
        <v>306</v>
      </c>
      <c r="M7" s="196" t="s">
        <v>307</v>
      </c>
      <c r="N7" s="197"/>
      <c r="O7" s="62" t="s">
        <v>308</v>
      </c>
      <c r="P7" s="63"/>
      <c r="Q7" s="64" t="s">
        <v>21</v>
      </c>
    </row>
    <row r="8" spans="1:29" ht="15" hidden="1" thickBot="1" x14ac:dyDescent="0.25">
      <c r="A8" s="58"/>
      <c r="G8" s="58"/>
      <c r="H8" s="58"/>
      <c r="I8" s="58"/>
      <c r="J8" s="198" t="s">
        <v>309</v>
      </c>
      <c r="K8" s="65">
        <v>3</v>
      </c>
      <c r="L8" s="66">
        <v>8</v>
      </c>
      <c r="M8" s="67">
        <v>27.35</v>
      </c>
      <c r="N8" s="68"/>
      <c r="O8" s="69">
        <v>30</v>
      </c>
      <c r="P8" s="70"/>
      <c r="Q8" s="71"/>
    </row>
    <row r="9" spans="1:29" ht="15" hidden="1" x14ac:dyDescent="0.25">
      <c r="A9" s="58"/>
      <c r="B9" s="72" t="s">
        <v>310</v>
      </c>
      <c r="C9" s="200"/>
      <c r="D9" s="200"/>
      <c r="E9" s="73"/>
      <c r="F9" s="74">
        <v>31500</v>
      </c>
      <c r="G9" s="58"/>
      <c r="H9" s="58"/>
      <c r="I9" s="58"/>
      <c r="J9" s="199"/>
      <c r="K9" s="75"/>
      <c r="L9" s="76"/>
      <c r="M9" s="77"/>
      <c r="N9" s="68"/>
      <c r="O9" s="201" t="s">
        <v>311</v>
      </c>
      <c r="P9" s="78"/>
      <c r="Q9" s="79"/>
      <c r="AB9" t="s">
        <v>283</v>
      </c>
      <c r="AC9" t="s">
        <v>284</v>
      </c>
    </row>
    <row r="10" spans="1:29" ht="15.75" hidden="1" thickBot="1" x14ac:dyDescent="0.3">
      <c r="A10" s="58"/>
      <c r="G10" s="58"/>
      <c r="H10" s="58"/>
      <c r="I10" s="58"/>
      <c r="J10" s="58"/>
      <c r="K10" s="80"/>
      <c r="L10" s="76" t="s">
        <v>312</v>
      </c>
      <c r="M10" s="81" t="s">
        <v>313</v>
      </c>
      <c r="N10" s="82" t="s">
        <v>20</v>
      </c>
      <c r="O10" s="202"/>
      <c r="P10" s="83"/>
      <c r="Q10" s="84"/>
      <c r="AB10" t="s">
        <v>255</v>
      </c>
      <c r="AC10" t="s">
        <v>63</v>
      </c>
    </row>
    <row r="11" spans="1:29" ht="19.5" thickBot="1" x14ac:dyDescent="0.35">
      <c r="A11" s="214" t="s">
        <v>342</v>
      </c>
      <c r="B11" s="214"/>
      <c r="C11" s="214"/>
      <c r="D11" s="214"/>
      <c r="E11" s="214"/>
      <c r="F11" s="214"/>
      <c r="G11" s="214"/>
      <c r="H11" s="214"/>
      <c r="I11" s="214"/>
      <c r="J11" s="214"/>
      <c r="K11" s="214"/>
      <c r="L11" s="214"/>
      <c r="M11" s="214"/>
      <c r="N11" s="214"/>
      <c r="O11" s="214"/>
      <c r="P11" s="214"/>
      <c r="Q11" s="214"/>
      <c r="R11" s="214"/>
      <c r="S11" s="214"/>
      <c r="T11" s="214"/>
      <c r="U11" s="214"/>
      <c r="V11" s="214"/>
      <c r="AB11"/>
      <c r="AC11"/>
    </row>
    <row r="12" spans="1:29" ht="72.599999999999994" customHeight="1" x14ac:dyDescent="0.25">
      <c r="A12" s="85" t="s">
        <v>314</v>
      </c>
      <c r="B12" s="85" t="s">
        <v>315</v>
      </c>
      <c r="C12" s="85" t="s">
        <v>57</v>
      </c>
      <c r="D12" s="85" t="s">
        <v>316</v>
      </c>
      <c r="E12" s="86" t="s">
        <v>317</v>
      </c>
      <c r="F12" s="85" t="s">
        <v>318</v>
      </c>
      <c r="G12" s="85" t="s">
        <v>319</v>
      </c>
      <c r="H12" s="85" t="s">
        <v>58</v>
      </c>
      <c r="I12" s="85"/>
      <c r="J12" s="87" t="s">
        <v>320</v>
      </c>
      <c r="K12" s="88"/>
      <c r="L12" s="89"/>
      <c r="M12" s="90"/>
      <c r="N12" s="91"/>
      <c r="O12" s="89"/>
      <c r="P12" s="92" t="s">
        <v>321</v>
      </c>
      <c r="Q12" s="93" t="s">
        <v>59</v>
      </c>
      <c r="R12" s="94" t="s">
        <v>3</v>
      </c>
      <c r="S12" s="94" t="s">
        <v>4</v>
      </c>
      <c r="T12" s="94" t="s">
        <v>5</v>
      </c>
      <c r="U12" s="94" t="s">
        <v>6</v>
      </c>
      <c r="V12" s="94" t="s">
        <v>6</v>
      </c>
      <c r="AB12" t="s">
        <v>207</v>
      </c>
      <c r="AC12" t="s">
        <v>322</v>
      </c>
    </row>
    <row r="13" spans="1:29" ht="16.5" x14ac:dyDescent="0.25">
      <c r="A13" s="157" t="s">
        <v>335</v>
      </c>
      <c r="B13" s="157">
        <v>100</v>
      </c>
      <c r="C13" s="157" t="s">
        <v>61</v>
      </c>
      <c r="D13" s="158" t="s">
        <v>207</v>
      </c>
      <c r="E13" s="158"/>
      <c r="F13" s="158" t="str">
        <f>LOOKUP(D13,$AB$9:$AC$13)</f>
        <v>5-10 Years Street Life</v>
      </c>
      <c r="G13" s="159">
        <v>29</v>
      </c>
      <c r="H13" s="159">
        <v>300</v>
      </c>
      <c r="I13" s="160"/>
      <c r="J13" s="161">
        <f>((H13*G13)/9)</f>
        <v>966.66666666666663</v>
      </c>
      <c r="K13" s="162">
        <f>J13*$K$8</f>
        <v>2900</v>
      </c>
      <c r="L13" s="153">
        <f>J13*$L$8</f>
        <v>7733.333333333333</v>
      </c>
      <c r="M13" s="153">
        <f>J13*$M$8</f>
        <v>26438.333333333332</v>
      </c>
      <c r="N13" s="153">
        <f>M13+L13</f>
        <v>34171.666666666664</v>
      </c>
      <c r="O13" s="153">
        <f>(((((H13*4)*2)/27)*$O$8)*2)</f>
        <v>5333.333333333333</v>
      </c>
      <c r="P13" s="163"/>
      <c r="Q13" s="105">
        <f>O13+N13+K13+$C$9+P13</f>
        <v>42405</v>
      </c>
      <c r="R13" s="145"/>
      <c r="S13" s="145"/>
      <c r="T13" s="145"/>
      <c r="U13" s="145"/>
      <c r="V13" s="145"/>
      <c r="AB13" t="s">
        <v>62</v>
      </c>
      <c r="AC13" t="s">
        <v>324</v>
      </c>
    </row>
    <row r="14" spans="1:29" ht="16.5" x14ac:dyDescent="0.2">
      <c r="A14" s="157" t="s">
        <v>334</v>
      </c>
      <c r="B14" s="157" t="s">
        <v>202</v>
      </c>
      <c r="C14" s="157" t="s">
        <v>61</v>
      </c>
      <c r="D14" s="158" t="s">
        <v>207</v>
      </c>
      <c r="E14" s="158"/>
      <c r="F14" s="158" t="str">
        <f>LOOKUP(D14,$AB$9:$AC$13)</f>
        <v>5-10 Years Street Life</v>
      </c>
      <c r="G14" s="159">
        <v>20</v>
      </c>
      <c r="H14" s="159">
        <v>655</v>
      </c>
      <c r="I14" s="160"/>
      <c r="J14" s="161">
        <f>((H14*G14)/9)</f>
        <v>1455.5555555555557</v>
      </c>
      <c r="K14" s="162">
        <f>J14*$K$8</f>
        <v>4366.666666666667</v>
      </c>
      <c r="L14" s="153">
        <f>J14*$L$8</f>
        <v>11644.444444444445</v>
      </c>
      <c r="M14" s="153">
        <f>J14*$M$8</f>
        <v>39809.444444444453</v>
      </c>
      <c r="N14" s="153">
        <f>M14+L14</f>
        <v>51453.888888888898</v>
      </c>
      <c r="O14" s="153">
        <f>(((((H14*4)*2)/27)*$O$8)*2)</f>
        <v>11644.444444444445</v>
      </c>
      <c r="P14" s="163"/>
      <c r="Q14" s="105">
        <f>O14+N14+K14+$C$9+P14</f>
        <v>67465.000000000015</v>
      </c>
      <c r="R14" s="145"/>
      <c r="S14" s="145"/>
      <c r="T14" s="145"/>
      <c r="U14" s="145"/>
      <c r="V14" s="145"/>
    </row>
    <row r="15" spans="1:29" x14ac:dyDescent="0.2">
      <c r="A15" s="157"/>
      <c r="B15" s="157"/>
      <c r="C15" s="157"/>
      <c r="D15" s="158"/>
      <c r="E15" s="158"/>
      <c r="F15" s="164" t="s">
        <v>343</v>
      </c>
      <c r="G15" s="165"/>
      <c r="H15" s="165"/>
      <c r="I15" s="166"/>
      <c r="J15" s="167"/>
      <c r="K15" s="168"/>
      <c r="L15" s="169"/>
      <c r="M15" s="169"/>
      <c r="N15" s="169"/>
      <c r="O15" s="169"/>
      <c r="P15" s="170"/>
      <c r="Q15" s="171">
        <f>SUM(Q13:Q14)</f>
        <v>109870.00000000001</v>
      </c>
      <c r="R15" s="145"/>
      <c r="S15" s="145"/>
      <c r="T15" s="145"/>
      <c r="U15" s="145"/>
      <c r="V15" s="145"/>
    </row>
    <row r="16" spans="1:29" x14ac:dyDescent="0.2">
      <c r="A16" s="157"/>
      <c r="B16" s="157"/>
      <c r="C16" s="157"/>
      <c r="D16" s="158"/>
      <c r="E16" s="158"/>
      <c r="F16" s="164"/>
      <c r="G16" s="165"/>
      <c r="H16" s="165"/>
      <c r="I16" s="166"/>
      <c r="J16" s="167"/>
      <c r="K16" s="168"/>
      <c r="L16" s="169"/>
      <c r="M16" s="169"/>
      <c r="N16" s="169"/>
      <c r="O16" s="169"/>
      <c r="P16" s="170"/>
      <c r="Q16" s="171"/>
      <c r="R16" s="145"/>
      <c r="S16" s="145"/>
      <c r="T16" s="145"/>
      <c r="U16" s="145"/>
      <c r="V16" s="145"/>
    </row>
    <row r="17" spans="1:22" ht="16.5" x14ac:dyDescent="0.2">
      <c r="A17" s="157" t="s">
        <v>336</v>
      </c>
      <c r="B17" s="157">
        <v>200</v>
      </c>
      <c r="C17" s="157" t="s">
        <v>77</v>
      </c>
      <c r="D17" s="158" t="s">
        <v>207</v>
      </c>
      <c r="E17" s="158"/>
      <c r="F17" s="158" t="str">
        <f>LOOKUP(D17,$AB$9:$AC$13)</f>
        <v>5-10 Years Street Life</v>
      </c>
      <c r="G17" s="159">
        <v>20</v>
      </c>
      <c r="H17" s="159">
        <v>150</v>
      </c>
      <c r="I17" s="160"/>
      <c r="J17" s="161">
        <f>((H17*G17)/9)</f>
        <v>333.33333333333331</v>
      </c>
      <c r="K17" s="162">
        <f>J17*$K$8</f>
        <v>1000</v>
      </c>
      <c r="L17" s="153">
        <f>J17*$L$8</f>
        <v>2666.6666666666665</v>
      </c>
      <c r="M17" s="153">
        <f>J17*$M$8</f>
        <v>9116.6666666666661</v>
      </c>
      <c r="N17" s="153">
        <f>M17+L17</f>
        <v>11783.333333333332</v>
      </c>
      <c r="O17" s="153">
        <f>(((((H17*4)*2)/27)*$O$8)*2)</f>
        <v>2666.6666666666665</v>
      </c>
      <c r="P17" s="163"/>
      <c r="Q17" s="105">
        <f>O17+N17+K17+$C$9+P17</f>
        <v>15449.999999999998</v>
      </c>
      <c r="R17" s="145"/>
      <c r="S17" s="145"/>
      <c r="T17" s="145"/>
      <c r="U17" s="145"/>
      <c r="V17" s="145"/>
    </row>
    <row r="18" spans="1:22" ht="16.5" x14ac:dyDescent="0.2">
      <c r="A18" s="157" t="s">
        <v>338</v>
      </c>
      <c r="B18" s="157">
        <v>100</v>
      </c>
      <c r="C18" s="157" t="s">
        <v>77</v>
      </c>
      <c r="D18" s="158" t="s">
        <v>255</v>
      </c>
      <c r="E18" s="158"/>
      <c r="F18" s="158" t="str">
        <f>LOOKUP(D18,$AB$9:$AC$13)</f>
        <v>10-15 Years Street Life</v>
      </c>
      <c r="G18" s="159">
        <v>21</v>
      </c>
      <c r="H18" s="159">
        <v>468</v>
      </c>
      <c r="I18" s="160"/>
      <c r="J18" s="161">
        <f>((H18*G18)/9)</f>
        <v>1092</v>
      </c>
      <c r="K18" s="162">
        <f>J18*$K$8</f>
        <v>3276</v>
      </c>
      <c r="L18" s="153">
        <f>J18*$L$8</f>
        <v>8736</v>
      </c>
      <c r="M18" s="153">
        <f>J18*$M$8</f>
        <v>29866.2</v>
      </c>
      <c r="N18" s="153">
        <f>M18+L18</f>
        <v>38602.199999999997</v>
      </c>
      <c r="O18" s="153">
        <f>(((((H18*4)*2)/27)*$O$8)*2)</f>
        <v>8320</v>
      </c>
      <c r="P18" s="163"/>
      <c r="Q18" s="105">
        <f>O18+N18+K18+$C$9+P18</f>
        <v>50198.2</v>
      </c>
      <c r="R18" s="145"/>
      <c r="S18" s="145"/>
      <c r="T18" s="145"/>
      <c r="U18" s="145"/>
      <c r="V18" s="145"/>
    </row>
    <row r="19" spans="1:22" x14ac:dyDescent="0.2">
      <c r="A19" s="157"/>
      <c r="B19" s="157"/>
      <c r="C19" s="157"/>
      <c r="D19" s="158"/>
      <c r="E19" s="158"/>
      <c r="F19" s="164" t="s">
        <v>343</v>
      </c>
      <c r="G19" s="159"/>
      <c r="H19" s="159"/>
      <c r="I19" s="160"/>
      <c r="J19" s="161"/>
      <c r="K19" s="162"/>
      <c r="L19" s="153"/>
      <c r="M19" s="153"/>
      <c r="N19" s="153"/>
      <c r="O19" s="153"/>
      <c r="P19" s="163"/>
      <c r="Q19" s="171">
        <f>SUM(Q17:Q18)</f>
        <v>65648.2</v>
      </c>
      <c r="R19" s="145"/>
      <c r="S19" s="145"/>
      <c r="T19" s="145"/>
      <c r="U19" s="145"/>
      <c r="V19" s="145"/>
    </row>
    <row r="20" spans="1:22" x14ac:dyDescent="0.2">
      <c r="A20" s="157"/>
      <c r="B20" s="157"/>
      <c r="C20" s="157"/>
      <c r="D20" s="158"/>
      <c r="E20" s="158"/>
      <c r="F20" s="57"/>
      <c r="G20" s="159"/>
      <c r="H20" s="159"/>
      <c r="I20" s="160"/>
      <c r="J20" s="161"/>
      <c r="K20" s="162"/>
      <c r="L20" s="153"/>
      <c r="M20" s="153"/>
      <c r="N20" s="153"/>
      <c r="O20" s="153"/>
      <c r="P20" s="163"/>
      <c r="Q20" s="105"/>
      <c r="R20" s="145"/>
      <c r="S20" s="145"/>
      <c r="T20" s="145"/>
      <c r="U20" s="145"/>
      <c r="V20" s="145"/>
    </row>
    <row r="21" spans="1:22" ht="16.5" x14ac:dyDescent="0.2">
      <c r="A21" s="157" t="s">
        <v>339</v>
      </c>
      <c r="B21" s="157">
        <v>100</v>
      </c>
      <c r="C21" s="157" t="s">
        <v>61</v>
      </c>
      <c r="D21" s="158" t="s">
        <v>255</v>
      </c>
      <c r="E21" s="158"/>
      <c r="F21" s="158" t="str">
        <f>LOOKUP(D21,$AB$9:$AC$13)</f>
        <v>10-15 Years Street Life</v>
      </c>
      <c r="G21" s="159">
        <v>20</v>
      </c>
      <c r="H21" s="159">
        <v>435</v>
      </c>
      <c r="I21" s="160"/>
      <c r="J21" s="161">
        <f>((H21*G21)/9)</f>
        <v>966.66666666666663</v>
      </c>
      <c r="K21" s="162">
        <f>J21*$K$8</f>
        <v>2900</v>
      </c>
      <c r="L21" s="153">
        <f>J21*$L$8</f>
        <v>7733.333333333333</v>
      </c>
      <c r="M21" s="153">
        <f>J21*$M$8</f>
        <v>26438.333333333332</v>
      </c>
      <c r="N21" s="153">
        <f>M21+L21</f>
        <v>34171.666666666664</v>
      </c>
      <c r="O21" s="153">
        <f>(((((H21*4)*2)/27)*$O$8)*2)</f>
        <v>7733.333333333333</v>
      </c>
      <c r="P21" s="163"/>
      <c r="Q21" s="105">
        <f>O21+N21+K21+$C$9+P21</f>
        <v>44805</v>
      </c>
      <c r="R21" s="145"/>
      <c r="S21" s="145"/>
      <c r="T21" s="145"/>
      <c r="U21" s="145"/>
      <c r="V21" s="145"/>
    </row>
    <row r="22" spans="1:22" ht="16.5" x14ac:dyDescent="0.2">
      <c r="A22" s="157" t="s">
        <v>339</v>
      </c>
      <c r="B22" s="157">
        <v>300</v>
      </c>
      <c r="C22" s="157" t="s">
        <v>61</v>
      </c>
      <c r="D22" s="158" t="s">
        <v>255</v>
      </c>
      <c r="E22" s="158"/>
      <c r="F22" s="158" t="str">
        <f>LOOKUP(D22,$AB$9:$AC$13)</f>
        <v>10-15 Years Street Life</v>
      </c>
      <c r="G22" s="159">
        <v>20</v>
      </c>
      <c r="H22" s="159">
        <v>650</v>
      </c>
      <c r="I22" s="160"/>
      <c r="J22" s="161">
        <f>((H22*G22)/9)</f>
        <v>1444.4444444444443</v>
      </c>
      <c r="K22" s="162">
        <f>J22*$K$8</f>
        <v>4333.333333333333</v>
      </c>
      <c r="L22" s="153">
        <f>J22*$L$8</f>
        <v>11555.555555555555</v>
      </c>
      <c r="M22" s="153">
        <f>J22*$M$8</f>
        <v>39505.555555555555</v>
      </c>
      <c r="N22" s="153">
        <f>M22+L22</f>
        <v>51061.111111111109</v>
      </c>
      <c r="O22" s="153">
        <f>(((((H22*4)*2)/27)*$O$8)*2)</f>
        <v>11555.555555555555</v>
      </c>
      <c r="P22" s="163"/>
      <c r="Q22" s="105">
        <f>O22+N22+K22+$C$9+P22</f>
        <v>66950</v>
      </c>
      <c r="R22" s="145"/>
      <c r="S22" s="145"/>
      <c r="T22" s="145"/>
      <c r="U22" s="145"/>
      <c r="V22" s="145"/>
    </row>
    <row r="23" spans="1:22" x14ac:dyDescent="0.2">
      <c r="A23" s="157"/>
      <c r="B23" s="157"/>
      <c r="C23" s="157"/>
      <c r="D23" s="158"/>
      <c r="E23" s="158"/>
      <c r="F23" s="164" t="s">
        <v>343</v>
      </c>
      <c r="G23" s="159"/>
      <c r="H23" s="159"/>
      <c r="I23" s="160"/>
      <c r="J23" s="161"/>
      <c r="K23" s="162"/>
      <c r="L23" s="153"/>
      <c r="M23" s="153"/>
      <c r="N23" s="153"/>
      <c r="O23" s="153"/>
      <c r="P23" s="163"/>
      <c r="Q23" s="171">
        <f>SUM(Q21:Q22)</f>
        <v>111755</v>
      </c>
      <c r="R23" s="145"/>
      <c r="S23" s="145"/>
      <c r="T23" s="145"/>
      <c r="U23" s="145"/>
      <c r="V23" s="145"/>
    </row>
    <row r="24" spans="1:22" x14ac:dyDescent="0.2">
      <c r="A24" s="157"/>
      <c r="B24" s="157"/>
      <c r="C24" s="157"/>
      <c r="D24" s="158"/>
      <c r="E24" s="158"/>
      <c r="F24" s="57"/>
      <c r="G24" s="159"/>
      <c r="H24" s="159"/>
      <c r="I24" s="160"/>
      <c r="J24" s="161"/>
      <c r="K24" s="162"/>
      <c r="L24" s="153"/>
      <c r="M24" s="153"/>
      <c r="N24" s="153"/>
      <c r="O24" s="153"/>
      <c r="P24" s="163"/>
      <c r="Q24" s="105"/>
      <c r="R24" s="145"/>
      <c r="S24" s="145"/>
      <c r="T24" s="145"/>
      <c r="U24" s="145"/>
      <c r="V24" s="145"/>
    </row>
    <row r="25" spans="1:22" ht="16.5" x14ac:dyDescent="0.2">
      <c r="A25" s="157" t="s">
        <v>340</v>
      </c>
      <c r="B25" s="157">
        <v>100</v>
      </c>
      <c r="C25" s="157" t="s">
        <v>61</v>
      </c>
      <c r="D25" s="158" t="s">
        <v>255</v>
      </c>
      <c r="E25" s="158"/>
      <c r="F25" s="158" t="str">
        <f>LOOKUP(D25,$AB$9:$AC$13)</f>
        <v>10-15 Years Street Life</v>
      </c>
      <c r="G25" s="159">
        <v>20</v>
      </c>
      <c r="H25" s="159">
        <v>420</v>
      </c>
      <c r="I25" s="160"/>
      <c r="J25" s="161">
        <f>((H25*G25)/9)</f>
        <v>933.33333333333337</v>
      </c>
      <c r="K25" s="162">
        <f>J25*$K$8</f>
        <v>2800</v>
      </c>
      <c r="L25" s="153">
        <f>J25*$L$8</f>
        <v>7466.666666666667</v>
      </c>
      <c r="M25" s="153">
        <f>J25*$M$8</f>
        <v>25526.666666666668</v>
      </c>
      <c r="N25" s="153">
        <f>M25+L25</f>
        <v>32993.333333333336</v>
      </c>
      <c r="O25" s="153">
        <f>(((((H25*4)*2)/27)*$O$8)*2)</f>
        <v>7466.666666666667</v>
      </c>
      <c r="P25" s="163"/>
      <c r="Q25" s="105">
        <f>O25+N25+K25+$C$9+P25</f>
        <v>43260</v>
      </c>
      <c r="R25" s="145"/>
      <c r="S25" s="145"/>
      <c r="T25" s="145"/>
      <c r="U25" s="145"/>
      <c r="V25" s="145"/>
    </row>
    <row r="26" spans="1:22" ht="16.5" x14ac:dyDescent="0.2">
      <c r="A26" s="157" t="s">
        <v>340</v>
      </c>
      <c r="B26" s="157">
        <v>300</v>
      </c>
      <c r="C26" s="157" t="s">
        <v>61</v>
      </c>
      <c r="D26" s="158" t="s">
        <v>255</v>
      </c>
      <c r="E26" s="158"/>
      <c r="F26" s="158" t="str">
        <f>LOOKUP(D26,$AB$9:$AC$13)</f>
        <v>10-15 Years Street Life</v>
      </c>
      <c r="G26" s="159">
        <v>20</v>
      </c>
      <c r="H26" s="159">
        <v>670</v>
      </c>
      <c r="I26" s="160"/>
      <c r="J26" s="161">
        <f>((H26*G26)/9)</f>
        <v>1488.8888888888889</v>
      </c>
      <c r="K26" s="162">
        <f>J26*$K$8</f>
        <v>4466.666666666667</v>
      </c>
      <c r="L26" s="153">
        <f>J26*$L$8</f>
        <v>11911.111111111111</v>
      </c>
      <c r="M26" s="153">
        <f>J26*$M$8</f>
        <v>40721.111111111117</v>
      </c>
      <c r="N26" s="153">
        <f>M26+L26</f>
        <v>52632.222222222226</v>
      </c>
      <c r="O26" s="153">
        <f>(((((H26*4)*2)/27)*$O$8)*2)</f>
        <v>11911.111111111109</v>
      </c>
      <c r="P26" s="163"/>
      <c r="Q26" s="105">
        <f>O26+N26+K26+$C$9+P26</f>
        <v>69010</v>
      </c>
      <c r="R26" s="145"/>
      <c r="S26" s="145"/>
      <c r="T26" s="145"/>
      <c r="U26" s="145"/>
      <c r="V26" s="145"/>
    </row>
    <row r="27" spans="1:22" x14ac:dyDescent="0.2">
      <c r="A27" s="157"/>
      <c r="B27" s="157"/>
      <c r="C27" s="157"/>
      <c r="D27" s="158"/>
      <c r="E27" s="158"/>
      <c r="F27" s="164" t="s">
        <v>343</v>
      </c>
      <c r="G27" s="159"/>
      <c r="H27" s="159"/>
      <c r="I27" s="160"/>
      <c r="J27" s="161"/>
      <c r="K27" s="162"/>
      <c r="L27" s="153"/>
      <c r="M27" s="153"/>
      <c r="N27" s="153"/>
      <c r="O27" s="153"/>
      <c r="P27" s="163"/>
      <c r="Q27" s="171">
        <f>SUM(Q25:Q26)</f>
        <v>112270</v>
      </c>
      <c r="R27" s="145"/>
      <c r="S27" s="145"/>
      <c r="T27" s="145"/>
      <c r="U27" s="145"/>
      <c r="V27" s="145"/>
    </row>
    <row r="28" spans="1:22" x14ac:dyDescent="0.2">
      <c r="A28" s="157"/>
      <c r="B28" s="157"/>
      <c r="C28" s="157"/>
      <c r="D28" s="158"/>
      <c r="E28" s="158"/>
      <c r="F28" s="57"/>
      <c r="G28" s="159"/>
      <c r="H28" s="159"/>
      <c r="I28" s="160"/>
      <c r="J28" s="161"/>
      <c r="K28" s="162"/>
      <c r="L28" s="153"/>
      <c r="M28" s="153"/>
      <c r="N28" s="153"/>
      <c r="O28" s="153"/>
      <c r="P28" s="163"/>
      <c r="Q28" s="105"/>
      <c r="R28" s="145"/>
      <c r="S28" s="145"/>
      <c r="T28" s="145"/>
      <c r="U28" s="145"/>
      <c r="V28" s="145"/>
    </row>
    <row r="29" spans="1:22" ht="16.5" x14ac:dyDescent="0.2">
      <c r="A29" s="157" t="s">
        <v>337</v>
      </c>
      <c r="B29" s="157">
        <v>500</v>
      </c>
      <c r="C29" s="157" t="s">
        <v>61</v>
      </c>
      <c r="D29" s="158" t="s">
        <v>207</v>
      </c>
      <c r="E29" s="158"/>
      <c r="F29" s="158" t="str">
        <f>LOOKUP(D29,$AB$9:$AC$13)</f>
        <v>5-10 Years Street Life</v>
      </c>
      <c r="G29" s="159">
        <v>20</v>
      </c>
      <c r="H29" s="159">
        <v>635</v>
      </c>
      <c r="I29" s="160"/>
      <c r="J29" s="161">
        <f>((H29*G29)/9)</f>
        <v>1411.1111111111111</v>
      </c>
      <c r="K29" s="162">
        <f>J29*$K$8</f>
        <v>4233.333333333333</v>
      </c>
      <c r="L29" s="153">
        <f>J29*$L$8</f>
        <v>11288.888888888889</v>
      </c>
      <c r="M29" s="153">
        <f>J29*$M$8</f>
        <v>38593.888888888891</v>
      </c>
      <c r="N29" s="153">
        <f>M29+L29</f>
        <v>49882.777777777781</v>
      </c>
      <c r="O29" s="153">
        <f>(((((H29*4)*2)/27)*$O$8)*2)</f>
        <v>11288.888888888889</v>
      </c>
      <c r="P29" s="163"/>
      <c r="Q29" s="105">
        <f>O29+N29+K29+$C$9+P29</f>
        <v>65405.000000000007</v>
      </c>
      <c r="R29" s="145"/>
      <c r="S29" s="145"/>
      <c r="T29" s="145"/>
      <c r="U29" s="145"/>
      <c r="V29" s="145"/>
    </row>
    <row r="30" spans="1:22" ht="16.5" x14ac:dyDescent="0.2">
      <c r="A30" s="157" t="s">
        <v>337</v>
      </c>
      <c r="B30" s="157">
        <v>500</v>
      </c>
      <c r="C30" s="157" t="s">
        <v>61</v>
      </c>
      <c r="D30" s="158" t="s">
        <v>207</v>
      </c>
      <c r="E30" s="158"/>
      <c r="F30" s="158" t="str">
        <f>LOOKUP(D30,$AB$9:$AC$13)</f>
        <v>5-10 Years Street Life</v>
      </c>
      <c r="G30" s="159">
        <v>20</v>
      </c>
      <c r="H30" s="159">
        <v>920</v>
      </c>
      <c r="I30" s="160"/>
      <c r="J30" s="161">
        <f>((H30*G30)/9)</f>
        <v>2044.4444444444443</v>
      </c>
      <c r="K30" s="162">
        <f>J30*$K$8</f>
        <v>6133.333333333333</v>
      </c>
      <c r="L30" s="153">
        <f>J30*$L$8</f>
        <v>16355.555555555555</v>
      </c>
      <c r="M30" s="153">
        <f>J30*$M$8</f>
        <v>55915.555555555555</v>
      </c>
      <c r="N30" s="153">
        <f>M30+L30</f>
        <v>72271.111111111109</v>
      </c>
      <c r="O30" s="153">
        <f>(((((H30*4)*2)/27)*$O$8)*2)</f>
        <v>16355.555555555557</v>
      </c>
      <c r="P30" s="163"/>
      <c r="Q30" s="105">
        <f>O30+N30+K30+$C$9+P30</f>
        <v>94760</v>
      </c>
      <c r="R30" s="145"/>
      <c r="S30" s="145"/>
      <c r="T30" s="145"/>
      <c r="U30" s="145"/>
      <c r="V30" s="145"/>
    </row>
    <row r="31" spans="1:22" x14ac:dyDescent="0.2">
      <c r="A31" s="157"/>
      <c r="B31" s="157"/>
      <c r="C31" s="157"/>
      <c r="D31" s="158"/>
      <c r="E31" s="158"/>
      <c r="F31" s="164" t="s">
        <v>343</v>
      </c>
      <c r="G31" s="159"/>
      <c r="H31" s="159"/>
      <c r="I31" s="160"/>
      <c r="J31" s="161"/>
      <c r="K31" s="162"/>
      <c r="L31" s="153"/>
      <c r="M31" s="153"/>
      <c r="N31" s="153"/>
      <c r="O31" s="153"/>
      <c r="P31" s="163"/>
      <c r="Q31" s="171">
        <f>SUM(Q29:Q30)</f>
        <v>160165</v>
      </c>
      <c r="R31" s="145"/>
      <c r="S31" s="145"/>
      <c r="T31" s="145"/>
      <c r="U31" s="145"/>
      <c r="V31" s="145"/>
    </row>
    <row r="32" spans="1:22" x14ac:dyDescent="0.2">
      <c r="A32" s="157"/>
      <c r="B32" s="157"/>
      <c r="C32" s="157"/>
      <c r="D32" s="158"/>
      <c r="E32" s="158"/>
      <c r="F32" s="57"/>
      <c r="G32" s="159"/>
      <c r="H32" s="159"/>
      <c r="I32" s="160"/>
      <c r="J32" s="161"/>
      <c r="K32" s="162"/>
      <c r="L32" s="153"/>
      <c r="M32" s="153"/>
      <c r="N32" s="153"/>
      <c r="O32" s="153"/>
      <c r="P32" s="163"/>
      <c r="Q32" s="105"/>
      <c r="R32" s="145"/>
      <c r="S32" s="145"/>
      <c r="T32" s="145"/>
      <c r="U32" s="145"/>
      <c r="V32" s="145"/>
    </row>
    <row r="33" spans="1:22" ht="16.5" x14ac:dyDescent="0.2">
      <c r="A33" s="157" t="s">
        <v>329</v>
      </c>
      <c r="B33" s="157">
        <v>500</v>
      </c>
      <c r="C33" s="157" t="s">
        <v>61</v>
      </c>
      <c r="D33" s="158" t="s">
        <v>62</v>
      </c>
      <c r="E33" s="158">
        <v>0</v>
      </c>
      <c r="F33" s="158" t="str">
        <f>LOOKUP(D33,$AB$9:$AC$13)</f>
        <v>Needs Reconstruction</v>
      </c>
      <c r="G33" s="159">
        <v>20</v>
      </c>
      <c r="H33" s="159">
        <v>1229</v>
      </c>
      <c r="I33" s="160"/>
      <c r="J33" s="161">
        <f>((H33*G33)/9)</f>
        <v>2731.1111111111113</v>
      </c>
      <c r="K33" s="172">
        <f>J33*$K$8</f>
        <v>8193.3333333333339</v>
      </c>
      <c r="L33" s="153">
        <f>J33*$L$8</f>
        <v>21848.888888888891</v>
      </c>
      <c r="M33" s="153">
        <f>J33*$M$8</f>
        <v>74695.888888888905</v>
      </c>
      <c r="N33" s="153">
        <f>M33+L33</f>
        <v>96544.777777777796</v>
      </c>
      <c r="O33" s="153">
        <f>(((((H33*4)*2)/27)*$O$8)*2)</f>
        <v>21848.888888888891</v>
      </c>
      <c r="P33" s="163"/>
      <c r="Q33" s="105">
        <f>O33+N33+K33+$C$9+P33</f>
        <v>126587.00000000001</v>
      </c>
      <c r="R33" s="145"/>
      <c r="S33" s="145"/>
      <c r="T33" s="145"/>
      <c r="U33" s="145"/>
      <c r="V33" s="145"/>
    </row>
    <row r="34" spans="1:22" ht="16.5" x14ac:dyDescent="0.2">
      <c r="A34" s="157" t="s">
        <v>329</v>
      </c>
      <c r="B34" s="157" t="s">
        <v>142</v>
      </c>
      <c r="C34" s="157" t="s">
        <v>61</v>
      </c>
      <c r="D34" s="158" t="s">
        <v>62</v>
      </c>
      <c r="E34" s="158">
        <v>0</v>
      </c>
      <c r="F34" s="158" t="str">
        <f>LOOKUP(D34,$AB$9:$AC$13)</f>
        <v>Needs Reconstruction</v>
      </c>
      <c r="G34" s="159">
        <v>20</v>
      </c>
      <c r="H34" s="159">
        <v>772</v>
      </c>
      <c r="I34" s="160"/>
      <c r="J34" s="161">
        <f>((H34*G34)/9)</f>
        <v>1715.5555555555557</v>
      </c>
      <c r="K34" s="172">
        <f>J34*$K$8</f>
        <v>5146.666666666667</v>
      </c>
      <c r="L34" s="153">
        <f>J34*$L$8</f>
        <v>13724.444444444445</v>
      </c>
      <c r="M34" s="153">
        <f>J34*$M$8</f>
        <v>46920.444444444453</v>
      </c>
      <c r="N34" s="153">
        <f>M34+L34</f>
        <v>60644.888888888898</v>
      </c>
      <c r="O34" s="153">
        <f>(((((H34*4)*2)/27)*$O$8)*2)</f>
        <v>13724.444444444443</v>
      </c>
      <c r="P34" s="163"/>
      <c r="Q34" s="105">
        <f>O34+N34+K34+$C$9+P34</f>
        <v>79516.000000000015</v>
      </c>
      <c r="R34" s="145"/>
      <c r="S34" s="145"/>
      <c r="T34" s="145"/>
      <c r="U34" s="145"/>
      <c r="V34" s="145"/>
    </row>
    <row r="35" spans="1:22" ht="16.5" x14ac:dyDescent="0.2">
      <c r="A35" s="157" t="s">
        <v>329</v>
      </c>
      <c r="B35" s="157" t="s">
        <v>158</v>
      </c>
      <c r="C35" s="157" t="s">
        <v>61</v>
      </c>
      <c r="D35" s="158" t="s">
        <v>283</v>
      </c>
      <c r="E35" s="158"/>
      <c r="F35" s="158" t="str">
        <f>LOOKUP(D35,$AB$9:$AC$13)</f>
        <v>15-20 Years Street Life</v>
      </c>
      <c r="G35" s="159">
        <v>21</v>
      </c>
      <c r="H35" s="159">
        <v>1175</v>
      </c>
      <c r="I35" s="160"/>
      <c r="J35" s="161">
        <f>((H35*G35)/9)</f>
        <v>2741.6666666666665</v>
      </c>
      <c r="K35" s="172">
        <f>J35*$K$8</f>
        <v>8225</v>
      </c>
      <c r="L35" s="153">
        <f>J35*$L$8</f>
        <v>21933.333333333332</v>
      </c>
      <c r="M35" s="153">
        <f>J35*$M$8</f>
        <v>74984.583333333328</v>
      </c>
      <c r="N35" s="153">
        <f>M35+L35</f>
        <v>96917.916666666657</v>
      </c>
      <c r="O35" s="153">
        <f>(((((H35*4)*2)/27)*$O$8)*2)</f>
        <v>20888.888888888891</v>
      </c>
      <c r="P35" s="163"/>
      <c r="Q35" s="105">
        <f>O35+N35+K35+$C$9+P35</f>
        <v>126031.80555555555</v>
      </c>
      <c r="R35" s="145"/>
      <c r="S35" s="145"/>
      <c r="T35" s="145"/>
      <c r="U35" s="145"/>
      <c r="V35" s="145"/>
    </row>
    <row r="36" spans="1:22" x14ac:dyDescent="0.2">
      <c r="A36" s="157"/>
      <c r="B36" s="157"/>
      <c r="C36" s="157"/>
      <c r="D36" s="158"/>
      <c r="E36" s="158"/>
      <c r="F36" s="164" t="s">
        <v>343</v>
      </c>
      <c r="G36" s="159"/>
      <c r="H36" s="159"/>
      <c r="I36" s="160"/>
      <c r="J36" s="161"/>
      <c r="K36" s="172"/>
      <c r="L36" s="153"/>
      <c r="M36" s="153"/>
      <c r="N36" s="153"/>
      <c r="O36" s="153"/>
      <c r="P36" s="163"/>
      <c r="Q36" s="171">
        <f>SUM(Q33:Q35)</f>
        <v>332134.80555555556</v>
      </c>
      <c r="R36" s="145"/>
      <c r="S36" s="145"/>
      <c r="T36" s="145"/>
      <c r="U36" s="145"/>
      <c r="V36" s="145"/>
    </row>
    <row r="37" spans="1:22" x14ac:dyDescent="0.2">
      <c r="A37" s="157"/>
      <c r="B37" s="157"/>
      <c r="C37" s="157"/>
      <c r="D37" s="158"/>
      <c r="E37" s="158"/>
      <c r="F37" s="57"/>
      <c r="G37" s="159"/>
      <c r="H37" s="159"/>
      <c r="I37" s="160"/>
      <c r="J37" s="161"/>
      <c r="K37" s="172"/>
      <c r="L37" s="153"/>
      <c r="M37" s="153"/>
      <c r="N37" s="153"/>
      <c r="O37" s="153"/>
      <c r="P37" s="163"/>
      <c r="Q37" s="105"/>
      <c r="R37" s="145"/>
      <c r="S37" s="145"/>
      <c r="T37" s="145"/>
      <c r="U37" s="145"/>
      <c r="V37" s="145"/>
    </row>
    <row r="38" spans="1:22" ht="16.5" x14ac:dyDescent="0.2">
      <c r="A38" s="157" t="s">
        <v>328</v>
      </c>
      <c r="B38" s="157" t="s">
        <v>118</v>
      </c>
      <c r="C38" s="157" t="s">
        <v>61</v>
      </c>
      <c r="D38" s="158" t="s">
        <v>62</v>
      </c>
      <c r="E38" s="158">
        <v>3</v>
      </c>
      <c r="F38" s="158" t="str">
        <f>LOOKUP(D38,$AB$9:$AC$13)</f>
        <v>Needs Reconstruction</v>
      </c>
      <c r="G38" s="159">
        <v>21</v>
      </c>
      <c r="H38" s="159">
        <v>597</v>
      </c>
      <c r="I38" s="160"/>
      <c r="J38" s="161">
        <f>((H38*G38)/9)</f>
        <v>1393</v>
      </c>
      <c r="K38" s="172">
        <f>J38*$K$8</f>
        <v>4179</v>
      </c>
      <c r="L38" s="153">
        <f>J38*$L$8</f>
        <v>11144</v>
      </c>
      <c r="M38" s="153">
        <f>J38*$M$8</f>
        <v>38098.550000000003</v>
      </c>
      <c r="N38" s="153">
        <f>M38+L38</f>
        <v>49242.55</v>
      </c>
      <c r="O38" s="153">
        <f>(((((H38*4)*2)/27)*$O$8)*2)</f>
        <v>10613.333333333334</v>
      </c>
      <c r="P38" s="163"/>
      <c r="Q38" s="105">
        <f>O38+N38+K38+$C$9+P38</f>
        <v>64034.883333333339</v>
      </c>
      <c r="R38" s="145"/>
      <c r="S38" s="145"/>
      <c r="T38" s="145"/>
      <c r="U38" s="145"/>
      <c r="V38" s="145"/>
    </row>
    <row r="39" spans="1:22" ht="16.5" x14ac:dyDescent="0.2">
      <c r="A39" s="157" t="s">
        <v>328</v>
      </c>
      <c r="B39" s="157" t="s">
        <v>170</v>
      </c>
      <c r="C39" s="157" t="s">
        <v>61</v>
      </c>
      <c r="D39" s="158" t="s">
        <v>151</v>
      </c>
      <c r="E39" s="158">
        <v>3</v>
      </c>
      <c r="F39" s="158" t="str">
        <f>LOOKUP(D39,$AB$9:$AC$13)</f>
        <v>5-10 Years Street Life</v>
      </c>
      <c r="G39" s="159">
        <v>21</v>
      </c>
      <c r="H39" s="159">
        <v>306</v>
      </c>
      <c r="I39" s="160"/>
      <c r="J39" s="161">
        <f>((H39*G39)/9)</f>
        <v>714</v>
      </c>
      <c r="K39" s="172">
        <f>J39*$K$8</f>
        <v>2142</v>
      </c>
      <c r="L39" s="153">
        <f>J39*$L$8</f>
        <v>5712</v>
      </c>
      <c r="M39" s="153">
        <f>J39*$M$8</f>
        <v>19527.900000000001</v>
      </c>
      <c r="N39" s="153">
        <f>M39+L39</f>
        <v>25239.9</v>
      </c>
      <c r="O39" s="153">
        <f>(((((H39*4)*2)/27)*$O$8)*2)</f>
        <v>5440</v>
      </c>
      <c r="P39" s="163"/>
      <c r="Q39" s="105">
        <f>O39+N39+K39+$C$9+P39</f>
        <v>32821.9</v>
      </c>
      <c r="R39" s="145"/>
      <c r="S39" s="145"/>
      <c r="T39" s="145"/>
      <c r="U39" s="145"/>
      <c r="V39" s="145"/>
    </row>
    <row r="40" spans="1:22" ht="16.5" x14ac:dyDescent="0.2">
      <c r="A40" s="157" t="s">
        <v>328</v>
      </c>
      <c r="B40" s="157" t="s">
        <v>230</v>
      </c>
      <c r="C40" s="157" t="s">
        <v>61</v>
      </c>
      <c r="D40" s="158" t="s">
        <v>207</v>
      </c>
      <c r="E40" s="158"/>
      <c r="F40" s="158" t="str">
        <f>LOOKUP(D40,$AB$9:$AC$13)</f>
        <v>5-10 Years Street Life</v>
      </c>
      <c r="G40" s="159">
        <v>23</v>
      </c>
      <c r="H40" s="159">
        <v>497</v>
      </c>
      <c r="I40" s="160"/>
      <c r="J40" s="161">
        <f>((H40*G40)/9)</f>
        <v>1270.1111111111111</v>
      </c>
      <c r="K40" s="172">
        <f>J40*$K$8</f>
        <v>3810.333333333333</v>
      </c>
      <c r="L40" s="153">
        <f>J40*$L$8</f>
        <v>10160.888888888889</v>
      </c>
      <c r="M40" s="153">
        <f>J40*$M$8</f>
        <v>34737.538888888892</v>
      </c>
      <c r="N40" s="153">
        <f>M40+L40</f>
        <v>44898.427777777782</v>
      </c>
      <c r="O40" s="153">
        <f>(((((H40*4)*2)/27)*$O$8)*2)</f>
        <v>8835.5555555555566</v>
      </c>
      <c r="P40" s="163"/>
      <c r="Q40" s="105">
        <f>O40+N40+K40+$C$9+P40</f>
        <v>57544.316666666673</v>
      </c>
      <c r="R40" s="145"/>
      <c r="S40" s="145"/>
      <c r="T40" s="145"/>
      <c r="U40" s="145"/>
      <c r="V40" s="145"/>
    </row>
    <row r="41" spans="1:22" ht="16.5" x14ac:dyDescent="0.2">
      <c r="A41" s="157" t="s">
        <v>328</v>
      </c>
      <c r="B41" s="157">
        <v>300</v>
      </c>
      <c r="C41" s="157" t="s">
        <v>61</v>
      </c>
      <c r="D41" s="158" t="s">
        <v>207</v>
      </c>
      <c r="E41" s="158"/>
      <c r="F41" s="158" t="str">
        <f>LOOKUP(D41,$AB$9:$AC$13)</f>
        <v>5-10 Years Street Life</v>
      </c>
      <c r="G41" s="159">
        <v>20</v>
      </c>
      <c r="H41" s="159">
        <v>630</v>
      </c>
      <c r="I41" s="160"/>
      <c r="J41" s="161">
        <f>((H41*G41)/9)</f>
        <v>1400</v>
      </c>
      <c r="K41" s="172">
        <f>J41*$K$8</f>
        <v>4200</v>
      </c>
      <c r="L41" s="153">
        <f>J41*$L$8</f>
        <v>11200</v>
      </c>
      <c r="M41" s="153">
        <f>J41*$M$8</f>
        <v>38290</v>
      </c>
      <c r="N41" s="153">
        <f>M41+L41</f>
        <v>49490</v>
      </c>
      <c r="O41" s="153">
        <f>(((((H41*4)*2)/27)*$O$8)*2)</f>
        <v>11200</v>
      </c>
      <c r="P41" s="163"/>
      <c r="Q41" s="105">
        <f>O41+N41+K41+$C$9+P41</f>
        <v>64890</v>
      </c>
      <c r="R41" s="145"/>
      <c r="S41" s="145"/>
      <c r="T41" s="145"/>
      <c r="U41" s="145"/>
      <c r="V41" s="145"/>
    </row>
    <row r="42" spans="1:22" x14ac:dyDescent="0.2">
      <c r="A42" s="157"/>
      <c r="B42" s="157"/>
      <c r="C42" s="157"/>
      <c r="D42" s="158"/>
      <c r="E42" s="158"/>
      <c r="F42" s="164" t="s">
        <v>343</v>
      </c>
      <c r="G42" s="159"/>
      <c r="H42" s="159"/>
      <c r="I42" s="160"/>
      <c r="J42" s="161"/>
      <c r="K42" s="172"/>
      <c r="L42" s="153"/>
      <c r="M42" s="153"/>
      <c r="N42" s="153"/>
      <c r="O42" s="153"/>
      <c r="P42" s="163"/>
      <c r="Q42" s="171">
        <f>SUM(Q38:Q41)</f>
        <v>219291.1</v>
      </c>
      <c r="R42" s="145"/>
      <c r="S42" s="145"/>
      <c r="T42" s="145"/>
      <c r="U42" s="145"/>
      <c r="V42" s="145"/>
    </row>
    <row r="43" spans="1:22" x14ac:dyDescent="0.2">
      <c r="A43" s="157"/>
      <c r="B43" s="157"/>
      <c r="C43" s="157"/>
      <c r="D43" s="158"/>
      <c r="E43" s="158"/>
      <c r="F43" s="57"/>
      <c r="G43" s="159"/>
      <c r="H43" s="159"/>
      <c r="I43" s="160"/>
      <c r="J43" s="161"/>
      <c r="K43" s="172"/>
      <c r="L43" s="153"/>
      <c r="M43" s="153"/>
      <c r="N43" s="153"/>
      <c r="O43" s="153"/>
      <c r="P43" s="163"/>
      <c r="Q43" s="105"/>
      <c r="R43" s="145"/>
      <c r="S43" s="145"/>
      <c r="T43" s="145"/>
      <c r="U43" s="145"/>
      <c r="V43" s="145"/>
    </row>
    <row r="44" spans="1:22" ht="16.5" x14ac:dyDescent="0.2">
      <c r="A44" s="157" t="s">
        <v>332</v>
      </c>
      <c r="B44" s="157" t="s">
        <v>158</v>
      </c>
      <c r="C44" s="157" t="s">
        <v>61</v>
      </c>
      <c r="D44" s="158" t="s">
        <v>151</v>
      </c>
      <c r="E44" s="158">
        <v>3</v>
      </c>
      <c r="F44" s="158" t="str">
        <f>LOOKUP(D44,$AB$9:$AC$13)</f>
        <v>5-10 Years Street Life</v>
      </c>
      <c r="G44" s="159">
        <v>20</v>
      </c>
      <c r="H44" s="159">
        <v>1150</v>
      </c>
      <c r="I44" s="160"/>
      <c r="J44" s="161">
        <f>((H44*G44)/9)</f>
        <v>2555.5555555555557</v>
      </c>
      <c r="K44" s="172">
        <f>J44*$K$8</f>
        <v>7666.666666666667</v>
      </c>
      <c r="L44" s="153">
        <f>J44*$L$8</f>
        <v>20444.444444444445</v>
      </c>
      <c r="M44" s="153">
        <f>J44*$M$8</f>
        <v>69894.444444444453</v>
      </c>
      <c r="N44" s="153">
        <f>M44+L44</f>
        <v>90338.888888888905</v>
      </c>
      <c r="O44" s="153">
        <f>(((((H44*4)*2)/27)*$O$8)*2)</f>
        <v>20444.444444444445</v>
      </c>
      <c r="P44" s="163"/>
      <c r="Q44" s="105">
        <f>O44+N44+K44+$C$9+P44</f>
        <v>118450.00000000001</v>
      </c>
      <c r="R44" s="145"/>
      <c r="S44" s="145"/>
      <c r="T44" s="145"/>
      <c r="U44" s="145"/>
      <c r="V44" s="145"/>
    </row>
    <row r="45" spans="1:22" ht="16.5" x14ac:dyDescent="0.2">
      <c r="A45" s="157" t="s">
        <v>341</v>
      </c>
      <c r="B45" s="157">
        <v>300</v>
      </c>
      <c r="C45" s="157" t="s">
        <v>61</v>
      </c>
      <c r="D45" s="158" t="s">
        <v>283</v>
      </c>
      <c r="E45" s="158"/>
      <c r="F45" s="158" t="str">
        <f>LOOKUP(D45,$AB$9:$AC$13)</f>
        <v>15-20 Years Street Life</v>
      </c>
      <c r="G45" s="159">
        <v>20</v>
      </c>
      <c r="H45" s="159">
        <v>410</v>
      </c>
      <c r="I45" s="160"/>
      <c r="J45" s="161">
        <f>((H45*G45)/9)</f>
        <v>911.11111111111109</v>
      </c>
      <c r="K45" s="172">
        <f>J45*$K$8</f>
        <v>2733.333333333333</v>
      </c>
      <c r="L45" s="153">
        <f>J45*$L$8</f>
        <v>7288.8888888888887</v>
      </c>
      <c r="M45" s="153">
        <f>J45*$M$8</f>
        <v>24918.888888888891</v>
      </c>
      <c r="N45" s="153">
        <f>M45+L45</f>
        <v>32207.777777777781</v>
      </c>
      <c r="O45" s="153">
        <f>(((((H45*4)*2)/27)*$O$8)*2)</f>
        <v>7288.8888888888887</v>
      </c>
      <c r="P45" s="163"/>
      <c r="Q45" s="105">
        <f>O45+N45+K45+$C$9+P45</f>
        <v>42230.000000000007</v>
      </c>
      <c r="R45" s="145"/>
      <c r="S45" s="145"/>
      <c r="T45" s="145"/>
      <c r="U45" s="145"/>
      <c r="V45" s="145"/>
    </row>
    <row r="46" spans="1:22" x14ac:dyDescent="0.2">
      <c r="A46" s="157"/>
      <c r="B46" s="157"/>
      <c r="C46" s="157"/>
      <c r="D46" s="158"/>
      <c r="E46" s="158"/>
      <c r="F46" s="164" t="s">
        <v>343</v>
      </c>
      <c r="G46" s="159"/>
      <c r="H46" s="159"/>
      <c r="I46" s="160"/>
      <c r="J46" s="161"/>
      <c r="K46" s="172"/>
      <c r="L46" s="153"/>
      <c r="M46" s="153"/>
      <c r="N46" s="153"/>
      <c r="O46" s="153"/>
      <c r="P46" s="163"/>
      <c r="Q46" s="171">
        <f>SUM(Q44:Q45)</f>
        <v>160680.00000000003</v>
      </c>
      <c r="R46" s="145"/>
      <c r="S46" s="145"/>
      <c r="T46" s="145"/>
      <c r="U46" s="145"/>
      <c r="V46" s="145"/>
    </row>
    <row r="47" spans="1:22" x14ac:dyDescent="0.2">
      <c r="A47" s="157"/>
      <c r="B47" s="157"/>
      <c r="C47" s="157"/>
      <c r="D47" s="158"/>
      <c r="E47" s="158"/>
      <c r="F47" s="57"/>
      <c r="G47" s="159"/>
      <c r="H47" s="159"/>
      <c r="I47" s="160"/>
      <c r="J47" s="161"/>
      <c r="K47" s="172"/>
      <c r="L47" s="153"/>
      <c r="M47" s="153"/>
      <c r="N47" s="153"/>
      <c r="O47" s="153"/>
      <c r="P47" s="163"/>
      <c r="Q47" s="105"/>
      <c r="R47" s="145"/>
      <c r="S47" s="145"/>
      <c r="T47" s="145"/>
      <c r="U47" s="145"/>
      <c r="V47" s="145"/>
    </row>
    <row r="48" spans="1:22" x14ac:dyDescent="0.2">
      <c r="A48" s="157" t="s">
        <v>156</v>
      </c>
      <c r="B48" s="157">
        <v>3000</v>
      </c>
      <c r="C48" s="157" t="s">
        <v>110</v>
      </c>
      <c r="D48" s="158" t="s">
        <v>151</v>
      </c>
      <c r="E48" s="158">
        <v>4</v>
      </c>
      <c r="F48" s="158" t="str">
        <f>LOOKUP(D48,$AB$9:$AC$13)</f>
        <v>5-10 Years Street Life</v>
      </c>
      <c r="G48" s="159">
        <v>26</v>
      </c>
      <c r="H48" s="159">
        <v>2010</v>
      </c>
      <c r="I48" s="160"/>
      <c r="J48" s="161">
        <f>((H48*G48)/9)</f>
        <v>5806.666666666667</v>
      </c>
      <c r="K48" s="172">
        <f>J48*$K$8</f>
        <v>17420</v>
      </c>
      <c r="L48" s="153">
        <f>J48*$L$8</f>
        <v>46453.333333333336</v>
      </c>
      <c r="M48" s="153">
        <f>J48*$M$8</f>
        <v>158812.33333333334</v>
      </c>
      <c r="N48" s="153">
        <f>M48+L48</f>
        <v>205265.66666666669</v>
      </c>
      <c r="O48" s="153">
        <f>(((((H48*4)*2)/27)*$O$8)*2)</f>
        <v>35733.333333333336</v>
      </c>
      <c r="P48" s="163"/>
      <c r="Q48" s="105">
        <f>O48+N48+K48+$C$9+P48</f>
        <v>258419.00000000003</v>
      </c>
      <c r="R48" s="145"/>
      <c r="S48" s="145"/>
      <c r="T48" s="145"/>
      <c r="U48" s="145"/>
      <c r="V48" s="145"/>
    </row>
    <row r="49" spans="1:22" x14ac:dyDescent="0.2">
      <c r="A49" s="157" t="s">
        <v>156</v>
      </c>
      <c r="B49" s="157">
        <v>5000</v>
      </c>
      <c r="C49" s="157" t="s">
        <v>110</v>
      </c>
      <c r="D49" s="158" t="s">
        <v>151</v>
      </c>
      <c r="E49" s="158">
        <v>4</v>
      </c>
      <c r="F49" s="158" t="str">
        <f>LOOKUP(D49,$AB$9:$AC$13)</f>
        <v>5-10 Years Street Life</v>
      </c>
      <c r="G49" s="159">
        <v>26</v>
      </c>
      <c r="H49" s="159">
        <v>1298</v>
      </c>
      <c r="I49" s="160"/>
      <c r="J49" s="161">
        <f>((H49*G49)/9)</f>
        <v>3749.7777777777778</v>
      </c>
      <c r="K49" s="172">
        <f>J49*$K$8</f>
        <v>11249.333333333334</v>
      </c>
      <c r="L49" s="153">
        <f>J49*$L$8</f>
        <v>29998.222222222223</v>
      </c>
      <c r="M49" s="153">
        <f>J49*$M$8</f>
        <v>102556.42222222223</v>
      </c>
      <c r="N49" s="153">
        <f>M49+L49</f>
        <v>132554.64444444445</v>
      </c>
      <c r="O49" s="153">
        <f>(((((H49*4)*2)/27)*$O$8)*2)</f>
        <v>23075.555555555555</v>
      </c>
      <c r="P49" s="163"/>
      <c r="Q49" s="105">
        <f>O49+N49+K49+$C$9+P49</f>
        <v>166879.53333333335</v>
      </c>
      <c r="R49" s="145"/>
      <c r="S49" s="145"/>
      <c r="T49" s="145"/>
      <c r="U49" s="145"/>
      <c r="V49" s="145"/>
    </row>
    <row r="50" spans="1:22" x14ac:dyDescent="0.2">
      <c r="A50" s="157" t="s">
        <v>156</v>
      </c>
      <c r="B50" s="157">
        <v>2000</v>
      </c>
      <c r="C50" s="157" t="s">
        <v>110</v>
      </c>
      <c r="D50" s="158" t="s">
        <v>207</v>
      </c>
      <c r="E50" s="158"/>
      <c r="F50" s="158" t="str">
        <f>LOOKUP(D50,$AB$9:$AC$13)</f>
        <v>5-10 Years Street Life</v>
      </c>
      <c r="G50" s="159">
        <v>26</v>
      </c>
      <c r="H50" s="159">
        <v>943</v>
      </c>
      <c r="I50" s="160"/>
      <c r="J50" s="161">
        <f>((H50*G50)/9)</f>
        <v>2724.2222222222222</v>
      </c>
      <c r="K50" s="172">
        <f>J50*$K$8</f>
        <v>8172.6666666666661</v>
      </c>
      <c r="L50" s="153">
        <f>J50*$L$8</f>
        <v>21793.777777777777</v>
      </c>
      <c r="M50" s="153">
        <f>J50*$M$8</f>
        <v>74507.477777777778</v>
      </c>
      <c r="N50" s="153">
        <f>M50+L50</f>
        <v>96301.255555555559</v>
      </c>
      <c r="O50" s="153">
        <f>(((((H50*4)*2)/27)*$O$8)*2)</f>
        <v>16764.444444444445</v>
      </c>
      <c r="P50" s="163"/>
      <c r="Q50" s="105">
        <f>O50+N50+K50+$C$9+P50</f>
        <v>121238.36666666668</v>
      </c>
      <c r="R50" s="145"/>
      <c r="S50" s="145"/>
      <c r="T50" s="145"/>
      <c r="U50" s="145"/>
      <c r="V50" s="145"/>
    </row>
    <row r="51" spans="1:22" x14ac:dyDescent="0.2">
      <c r="A51" s="157"/>
      <c r="B51" s="157"/>
      <c r="C51" s="157"/>
      <c r="D51" s="158"/>
      <c r="E51" s="158"/>
      <c r="F51" s="164" t="s">
        <v>343</v>
      </c>
      <c r="G51" s="159"/>
      <c r="H51" s="159"/>
      <c r="I51" s="160"/>
      <c r="J51" s="161"/>
      <c r="K51" s="172"/>
      <c r="L51" s="153"/>
      <c r="M51" s="153"/>
      <c r="N51" s="153"/>
      <c r="O51" s="153"/>
      <c r="P51" s="163"/>
      <c r="Q51" s="171">
        <f>SUM(Q48:Q50)</f>
        <v>546536.9</v>
      </c>
      <c r="R51" s="145"/>
      <c r="S51" s="145"/>
      <c r="T51" s="145"/>
      <c r="U51" s="145"/>
      <c r="V51" s="145"/>
    </row>
    <row r="52" spans="1:22" x14ac:dyDescent="0.2">
      <c r="A52" s="157"/>
      <c r="B52" s="157"/>
      <c r="C52" s="157"/>
      <c r="D52" s="158"/>
      <c r="E52" s="158"/>
      <c r="F52" s="57"/>
      <c r="G52" s="159"/>
      <c r="H52" s="159"/>
      <c r="I52" s="160"/>
      <c r="J52" s="161"/>
      <c r="K52" s="172"/>
      <c r="L52" s="153"/>
      <c r="M52" s="153"/>
      <c r="N52" s="153"/>
      <c r="O52" s="153"/>
      <c r="P52" s="163"/>
      <c r="Q52" s="105"/>
      <c r="R52" s="145"/>
      <c r="S52" s="145"/>
      <c r="T52" s="145"/>
      <c r="U52" s="145"/>
      <c r="V52" s="145"/>
    </row>
    <row r="53" spans="1:22" x14ac:dyDescent="0.2">
      <c r="A53" s="157" t="s">
        <v>244</v>
      </c>
      <c r="B53" s="157">
        <v>200</v>
      </c>
      <c r="C53" s="157" t="s">
        <v>110</v>
      </c>
      <c r="D53" s="158" t="s">
        <v>207</v>
      </c>
      <c r="E53" s="158"/>
      <c r="F53" s="158" t="str">
        <f>LOOKUP(D53,$AB$9:$AC$13)</f>
        <v>5-10 Years Street Life</v>
      </c>
      <c r="G53" s="159">
        <v>27</v>
      </c>
      <c r="H53" s="159">
        <v>165</v>
      </c>
      <c r="I53" s="160"/>
      <c r="J53" s="161">
        <f>((H53*G53)/9)</f>
        <v>495</v>
      </c>
      <c r="K53" s="172">
        <f>J53*$K$8</f>
        <v>1485</v>
      </c>
      <c r="L53" s="153">
        <f>J53*$L$8</f>
        <v>3960</v>
      </c>
      <c r="M53" s="153">
        <f>J53*$M$8</f>
        <v>13538.25</v>
      </c>
      <c r="N53" s="153">
        <f>M53+L53</f>
        <v>17498.25</v>
      </c>
      <c r="O53" s="153">
        <f>(((((H53*4)*2)/27)*$O$8)*2)</f>
        <v>2933.333333333333</v>
      </c>
      <c r="P53" s="163"/>
      <c r="Q53" s="105">
        <f>O53+N53+K53+$C$9+P53</f>
        <v>21916.583333333332</v>
      </c>
      <c r="R53" s="145"/>
      <c r="S53" s="145"/>
      <c r="T53" s="145"/>
      <c r="U53" s="145"/>
      <c r="V53" s="145"/>
    </row>
    <row r="54" spans="1:22" x14ac:dyDescent="0.2">
      <c r="A54" s="157" t="s">
        <v>245</v>
      </c>
      <c r="B54" s="157">
        <v>100</v>
      </c>
      <c r="C54" s="157" t="s">
        <v>110</v>
      </c>
      <c r="D54" s="158" t="s">
        <v>207</v>
      </c>
      <c r="E54" s="158"/>
      <c r="F54" s="158" t="str">
        <f>LOOKUP(D54,$AB$9:$AC$13)</f>
        <v>5-10 Years Street Life</v>
      </c>
      <c r="G54" s="159">
        <v>27</v>
      </c>
      <c r="H54" s="159">
        <v>400</v>
      </c>
      <c r="I54" s="160"/>
      <c r="J54" s="161">
        <f>((H54*G54)/9)</f>
        <v>1200</v>
      </c>
      <c r="K54" s="172">
        <f>J54*$K$8</f>
        <v>3600</v>
      </c>
      <c r="L54" s="153">
        <f>J54*$L$8</f>
        <v>9600</v>
      </c>
      <c r="M54" s="153">
        <f>J54*$M$8</f>
        <v>32820</v>
      </c>
      <c r="N54" s="153">
        <f>M54+L54</f>
        <v>42420</v>
      </c>
      <c r="O54" s="153">
        <f>(((((H54*4)*2)/27)*$O$8)*2)</f>
        <v>7111.1111111111113</v>
      </c>
      <c r="P54" s="163"/>
      <c r="Q54" s="105">
        <f>O54+N54+K54+$C$9+P54</f>
        <v>53131.111111111109</v>
      </c>
      <c r="R54" s="145"/>
      <c r="S54" s="145"/>
      <c r="T54" s="145"/>
      <c r="U54" s="145"/>
      <c r="V54" s="145"/>
    </row>
    <row r="55" spans="1:22" x14ac:dyDescent="0.2">
      <c r="A55" s="157"/>
      <c r="B55" s="157"/>
      <c r="C55" s="157"/>
      <c r="D55" s="158"/>
      <c r="E55" s="158"/>
      <c r="F55" s="164" t="s">
        <v>343</v>
      </c>
      <c r="G55" s="159"/>
      <c r="H55" s="159"/>
      <c r="I55" s="160"/>
      <c r="J55" s="161"/>
      <c r="K55" s="172"/>
      <c r="L55" s="153"/>
      <c r="M55" s="153"/>
      <c r="N55" s="153"/>
      <c r="O55" s="153"/>
      <c r="P55" s="163"/>
      <c r="Q55" s="171">
        <f>SUM(Q53:Q54)</f>
        <v>75047.694444444438</v>
      </c>
      <c r="R55" s="145"/>
      <c r="S55" s="145"/>
      <c r="T55" s="145"/>
      <c r="U55" s="145"/>
      <c r="V55" s="145"/>
    </row>
    <row r="56" spans="1:22" x14ac:dyDescent="0.2">
      <c r="A56" s="157"/>
      <c r="B56" s="157"/>
      <c r="C56" s="157"/>
      <c r="D56" s="158"/>
      <c r="E56" s="158"/>
      <c r="G56" s="159"/>
      <c r="H56" s="159"/>
      <c r="I56" s="160"/>
      <c r="J56" s="161"/>
      <c r="K56" s="172"/>
      <c r="L56" s="153"/>
      <c r="M56" s="153"/>
      <c r="N56" s="153"/>
      <c r="O56" s="153"/>
      <c r="P56" s="163"/>
      <c r="Q56" s="105"/>
      <c r="R56" s="145"/>
      <c r="S56" s="145"/>
      <c r="T56" s="145"/>
      <c r="U56" s="145"/>
      <c r="V56" s="145"/>
    </row>
    <row r="57" spans="1:22" x14ac:dyDescent="0.2">
      <c r="A57" s="157" t="s">
        <v>173</v>
      </c>
      <c r="B57" s="157">
        <v>1200</v>
      </c>
      <c r="C57" s="157" t="s">
        <v>61</v>
      </c>
      <c r="D57" s="158" t="s">
        <v>151</v>
      </c>
      <c r="E57" s="158">
        <v>3</v>
      </c>
      <c r="F57" s="158" t="str">
        <f>LOOKUP(D57,$AB$9:$AC$13)</f>
        <v>5-10 Years Street Life</v>
      </c>
      <c r="G57" s="159">
        <v>20</v>
      </c>
      <c r="H57" s="159">
        <v>600</v>
      </c>
      <c r="I57" s="160"/>
      <c r="J57" s="161">
        <f>((H57*G57)/9)</f>
        <v>1333.3333333333333</v>
      </c>
      <c r="K57" s="172">
        <f>J57*$K$8</f>
        <v>4000</v>
      </c>
      <c r="L57" s="153">
        <f>J57*$L$8</f>
        <v>10666.666666666666</v>
      </c>
      <c r="M57" s="153">
        <f>J57*$M$8</f>
        <v>36466.666666666664</v>
      </c>
      <c r="N57" s="153">
        <f>M57+L57</f>
        <v>47133.333333333328</v>
      </c>
      <c r="O57" s="153">
        <f>(((((H57*4)*2)/27)*$O$8)*2)</f>
        <v>10666.666666666666</v>
      </c>
      <c r="P57" s="163"/>
      <c r="Q57" s="105">
        <f>O57+N57+K57+$C$9+P57</f>
        <v>61799.999999999993</v>
      </c>
      <c r="R57" s="145"/>
      <c r="S57" s="145"/>
      <c r="T57" s="145"/>
      <c r="U57" s="145"/>
      <c r="V57" s="145"/>
    </row>
    <row r="58" spans="1:22" x14ac:dyDescent="0.2">
      <c r="A58" s="157" t="s">
        <v>173</v>
      </c>
      <c r="B58" s="157">
        <v>1100</v>
      </c>
      <c r="C58" s="157" t="s">
        <v>61</v>
      </c>
      <c r="D58" s="158" t="s">
        <v>207</v>
      </c>
      <c r="E58" s="158"/>
      <c r="F58" s="158" t="str">
        <f>LOOKUP(D58,$AB$9:$AC$13)</f>
        <v>5-10 Years Street Life</v>
      </c>
      <c r="G58" s="159">
        <v>20</v>
      </c>
      <c r="H58" s="159">
        <v>610</v>
      </c>
      <c r="I58" s="160"/>
      <c r="J58" s="161">
        <f>((H58*G58)/9)</f>
        <v>1355.5555555555557</v>
      </c>
      <c r="K58" s="172">
        <f>J58*$K$8</f>
        <v>4066.666666666667</v>
      </c>
      <c r="L58" s="153">
        <f>J58*$L$8</f>
        <v>10844.444444444445</v>
      </c>
      <c r="M58" s="153">
        <f>J58*$M$8</f>
        <v>37074.444444444453</v>
      </c>
      <c r="N58" s="153">
        <f>M58+L58</f>
        <v>47918.888888888898</v>
      </c>
      <c r="O58" s="153">
        <f>(((((H58*4)*2)/27)*$O$8)*2)</f>
        <v>10844.444444444443</v>
      </c>
      <c r="P58" s="163"/>
      <c r="Q58" s="105">
        <f>O58+N58+K58+$C$9+P58</f>
        <v>62830.000000000007</v>
      </c>
      <c r="R58" s="145"/>
      <c r="S58" s="145"/>
      <c r="T58" s="145"/>
      <c r="U58" s="145"/>
      <c r="V58" s="145"/>
    </row>
    <row r="59" spans="1:22" x14ac:dyDescent="0.2">
      <c r="A59" s="157" t="s">
        <v>173</v>
      </c>
      <c r="B59" s="157">
        <v>1300</v>
      </c>
      <c r="C59" s="157" t="s">
        <v>61</v>
      </c>
      <c r="D59" s="158" t="s">
        <v>207</v>
      </c>
      <c r="E59" s="158"/>
      <c r="F59" s="158" t="str">
        <f>LOOKUP(D59,$AB$9:$AC$13)</f>
        <v>5-10 Years Street Life</v>
      </c>
      <c r="G59" s="159">
        <v>20</v>
      </c>
      <c r="H59" s="159">
        <v>725</v>
      </c>
      <c r="I59" s="160"/>
      <c r="J59" s="161">
        <f>((H59*G59)/9)</f>
        <v>1611.1111111111111</v>
      </c>
      <c r="K59" s="172">
        <f>J59*$K$8</f>
        <v>4833.333333333333</v>
      </c>
      <c r="L59" s="153">
        <f>J59*$L$8</f>
        <v>12888.888888888889</v>
      </c>
      <c r="M59" s="153">
        <f>J59*$M$8</f>
        <v>44063.888888888891</v>
      </c>
      <c r="N59" s="153">
        <f>M59+L59</f>
        <v>56952.777777777781</v>
      </c>
      <c r="O59" s="153">
        <f>(((((H59*4)*2)/27)*$O$8)*2)</f>
        <v>12888.888888888889</v>
      </c>
      <c r="P59" s="163"/>
      <c r="Q59" s="105">
        <f>O59+N59+K59+$C$9+P59</f>
        <v>74675</v>
      </c>
      <c r="R59" s="145"/>
      <c r="S59" s="145"/>
      <c r="T59" s="145"/>
      <c r="U59" s="145"/>
      <c r="V59" s="145"/>
    </row>
    <row r="60" spans="1:22" x14ac:dyDescent="0.2">
      <c r="A60" s="157"/>
      <c r="B60" s="157"/>
      <c r="C60" s="157"/>
      <c r="D60" s="158"/>
      <c r="E60" s="158"/>
      <c r="F60" s="164" t="s">
        <v>343</v>
      </c>
      <c r="G60" s="159"/>
      <c r="H60" s="159"/>
      <c r="I60" s="160"/>
      <c r="J60" s="161"/>
      <c r="K60" s="172"/>
      <c r="L60" s="153"/>
      <c r="M60" s="153"/>
      <c r="N60" s="153"/>
      <c r="O60" s="153"/>
      <c r="P60" s="163"/>
      <c r="Q60" s="171">
        <f>SUM(Q57:Q59)</f>
        <v>199305</v>
      </c>
      <c r="R60" s="145"/>
      <c r="S60" s="145"/>
      <c r="T60" s="145"/>
      <c r="U60" s="145"/>
      <c r="V60" s="145"/>
    </row>
    <row r="61" spans="1:22" x14ac:dyDescent="0.2">
      <c r="A61" s="157"/>
      <c r="B61" s="157"/>
      <c r="C61" s="157"/>
      <c r="D61" s="158"/>
      <c r="E61" s="158"/>
      <c r="G61" s="159"/>
      <c r="H61" s="159"/>
      <c r="I61" s="160"/>
      <c r="J61" s="161"/>
      <c r="K61" s="172"/>
      <c r="L61" s="153"/>
      <c r="M61" s="153"/>
      <c r="N61" s="153"/>
      <c r="O61" s="153"/>
      <c r="P61" s="163"/>
      <c r="Q61" s="105"/>
      <c r="R61" s="145"/>
      <c r="S61" s="145"/>
      <c r="T61" s="145"/>
      <c r="U61" s="145"/>
      <c r="V61" s="145"/>
    </row>
    <row r="62" spans="1:22" x14ac:dyDescent="0.2">
      <c r="A62" s="157" t="s">
        <v>60</v>
      </c>
      <c r="B62" s="157">
        <v>6200</v>
      </c>
      <c r="C62" s="157" t="s">
        <v>61</v>
      </c>
      <c r="D62" s="158" t="s">
        <v>62</v>
      </c>
      <c r="E62" s="158">
        <v>5</v>
      </c>
      <c r="F62" s="158" t="str">
        <f>LOOKUP(D62,$AB$9:$AC$13)</f>
        <v>Needs Reconstruction</v>
      </c>
      <c r="G62" s="159">
        <v>23</v>
      </c>
      <c r="H62" s="159">
        <v>1147</v>
      </c>
      <c r="I62" s="160"/>
      <c r="J62" s="161">
        <f>((H62*G62)/9)</f>
        <v>2931.2222222222222</v>
      </c>
      <c r="K62" s="172">
        <f>J62*$K$8</f>
        <v>8793.6666666666661</v>
      </c>
      <c r="L62" s="153">
        <f>J62*$L$8</f>
        <v>23449.777777777777</v>
      </c>
      <c r="M62" s="153">
        <f>J62*$M$8</f>
        <v>80168.927777777775</v>
      </c>
      <c r="N62" s="153">
        <f>M62+L62</f>
        <v>103618.70555555556</v>
      </c>
      <c r="O62" s="153">
        <f>(((((H62*4)*2)/27)*$O$8)*2)</f>
        <v>20391.111111111109</v>
      </c>
      <c r="P62" s="163"/>
      <c r="Q62" s="105">
        <f>O62+N62+K62+$C$9+P62</f>
        <v>132803.48333333334</v>
      </c>
      <c r="R62" s="145"/>
      <c r="S62" s="145"/>
      <c r="T62" s="145"/>
      <c r="U62" s="145"/>
      <c r="V62" s="145"/>
    </row>
    <row r="63" spans="1:22" x14ac:dyDescent="0.2">
      <c r="A63" s="157" t="s">
        <v>60</v>
      </c>
      <c r="B63" s="157" t="s">
        <v>121</v>
      </c>
      <c r="C63" s="157" t="s">
        <v>61</v>
      </c>
      <c r="D63" s="158" t="s">
        <v>62</v>
      </c>
      <c r="E63" s="158">
        <v>3</v>
      </c>
      <c r="F63" s="158" t="str">
        <f>LOOKUP(D63,$AB$9:$AC$13)</f>
        <v>Needs Reconstruction</v>
      </c>
      <c r="G63" s="159">
        <v>23</v>
      </c>
      <c r="H63" s="160">
        <v>4035</v>
      </c>
      <c r="I63" s="159"/>
      <c r="J63" s="161">
        <f>((H63*G63)/9)</f>
        <v>10311.666666666666</v>
      </c>
      <c r="K63" s="172">
        <f>J63*$K$8</f>
        <v>30935</v>
      </c>
      <c r="L63" s="153">
        <f>J63*$L$8</f>
        <v>82493.333333333328</v>
      </c>
      <c r="M63" s="153">
        <f>J63*$M$8</f>
        <v>282024.08333333331</v>
      </c>
      <c r="N63" s="153">
        <f>M63+L63</f>
        <v>364517.41666666663</v>
      </c>
      <c r="O63" s="153">
        <f>(((((H63*4)*2)/27)*$O$8)*2)</f>
        <v>71733.333333333343</v>
      </c>
      <c r="P63" s="163"/>
      <c r="Q63" s="105">
        <f>O63+N63+K63+$C$9+P63</f>
        <v>467185.75</v>
      </c>
      <c r="R63" s="145"/>
      <c r="S63" s="145"/>
      <c r="T63" s="145"/>
      <c r="U63" s="145"/>
      <c r="V63" s="145"/>
    </row>
    <row r="64" spans="1:22" x14ac:dyDescent="0.2">
      <c r="A64" s="157"/>
      <c r="B64" s="157"/>
      <c r="C64" s="157"/>
      <c r="D64" s="158"/>
      <c r="E64" s="158"/>
      <c r="F64" s="164" t="s">
        <v>343</v>
      </c>
      <c r="G64" s="159"/>
      <c r="H64" s="160"/>
      <c r="I64" s="159"/>
      <c r="J64" s="161"/>
      <c r="K64" s="172"/>
      <c r="L64" s="153"/>
      <c r="M64" s="153"/>
      <c r="N64" s="153"/>
      <c r="O64" s="153"/>
      <c r="P64" s="163"/>
      <c r="Q64" s="171">
        <f>SUM(Q62:Q63)</f>
        <v>599989.2333333334</v>
      </c>
      <c r="R64" s="145"/>
      <c r="S64" s="145"/>
      <c r="T64" s="145"/>
      <c r="U64" s="145"/>
      <c r="V64" s="145"/>
    </row>
    <row r="65" spans="1:22" x14ac:dyDescent="0.2">
      <c r="A65" s="157"/>
      <c r="B65" s="157"/>
      <c r="C65" s="157"/>
      <c r="D65" s="158"/>
      <c r="E65" s="158"/>
      <c r="G65" s="159"/>
      <c r="H65" s="160"/>
      <c r="I65" s="159"/>
      <c r="J65" s="161"/>
      <c r="K65" s="172"/>
      <c r="L65" s="153"/>
      <c r="M65" s="153"/>
      <c r="N65" s="153"/>
      <c r="O65" s="153"/>
      <c r="P65" s="163"/>
      <c r="Q65" s="105"/>
      <c r="R65" s="145"/>
      <c r="S65" s="145"/>
      <c r="T65" s="145"/>
      <c r="U65" s="145"/>
      <c r="V65" s="145"/>
    </row>
    <row r="66" spans="1:22" x14ac:dyDescent="0.2">
      <c r="A66" s="157" t="s">
        <v>64</v>
      </c>
      <c r="B66" s="157" t="s">
        <v>65</v>
      </c>
      <c r="C66" s="157" t="s">
        <v>61</v>
      </c>
      <c r="D66" s="158" t="s">
        <v>62</v>
      </c>
      <c r="E66" s="158">
        <v>5</v>
      </c>
      <c r="F66" s="158" t="str">
        <f>LOOKUP(D66,$AB$9:$AC$13)</f>
        <v>Needs Reconstruction</v>
      </c>
      <c r="G66" s="159">
        <v>22</v>
      </c>
      <c r="H66" s="159">
        <v>2044</v>
      </c>
      <c r="I66" s="160"/>
      <c r="J66" s="161">
        <f>((H66*G66)/9)</f>
        <v>4996.4444444444443</v>
      </c>
      <c r="K66" s="172">
        <f>J66*$K$8</f>
        <v>14989.333333333332</v>
      </c>
      <c r="L66" s="153">
        <f>J66*$L$8</f>
        <v>39971.555555555555</v>
      </c>
      <c r="M66" s="153">
        <f>J66*$M$8</f>
        <v>136652.75555555557</v>
      </c>
      <c r="N66" s="153">
        <f>M66+L66</f>
        <v>176624.31111111114</v>
      </c>
      <c r="O66" s="153">
        <f>(((((H66*4)*2)/27)*$O$8)*2)</f>
        <v>36337.777777777781</v>
      </c>
      <c r="P66" s="163"/>
      <c r="Q66" s="105">
        <f>O66+N66+K66+$C$9+P66</f>
        <v>227951.42222222226</v>
      </c>
      <c r="R66" s="145"/>
      <c r="S66" s="145"/>
      <c r="T66" s="145"/>
      <c r="U66" s="145"/>
      <c r="V66" s="145"/>
    </row>
    <row r="67" spans="1:22" x14ac:dyDescent="0.2">
      <c r="A67" s="157" t="s">
        <v>64</v>
      </c>
      <c r="B67" s="157" t="s">
        <v>68</v>
      </c>
      <c r="C67" s="157" t="s">
        <v>61</v>
      </c>
      <c r="D67" s="158" t="s">
        <v>62</v>
      </c>
      <c r="E67" s="158">
        <v>5</v>
      </c>
      <c r="F67" s="158" t="str">
        <f>LOOKUP(D67,$AB$9:$AC$13)</f>
        <v>Needs Reconstruction</v>
      </c>
      <c r="G67" s="159">
        <v>22</v>
      </c>
      <c r="H67" s="159">
        <v>11616</v>
      </c>
      <c r="I67" s="160"/>
      <c r="J67" s="161">
        <f>((H67*G67)/9)</f>
        <v>28394.666666666668</v>
      </c>
      <c r="K67" s="172">
        <f>J67*$K$8</f>
        <v>85184</v>
      </c>
      <c r="L67" s="153">
        <f>J67*$L$8</f>
        <v>227157.33333333334</v>
      </c>
      <c r="M67" s="153">
        <f>J67*$M$8</f>
        <v>776594.13333333342</v>
      </c>
      <c r="N67" s="153">
        <f>M67+L67</f>
        <v>1003751.4666666668</v>
      </c>
      <c r="O67" s="153">
        <f>(((((H67*4)*2)/27)*$O$8)*2)</f>
        <v>206506.66666666666</v>
      </c>
      <c r="P67" s="163"/>
      <c r="Q67" s="105">
        <f>O67+N67+K67+$C$9+P67</f>
        <v>1295442.1333333335</v>
      </c>
      <c r="R67" s="145"/>
      <c r="S67" s="145"/>
      <c r="T67" s="145"/>
      <c r="U67" s="145"/>
      <c r="V67" s="145"/>
    </row>
    <row r="68" spans="1:22" x14ac:dyDescent="0.2">
      <c r="A68" s="157"/>
      <c r="B68" s="157"/>
      <c r="C68" s="157"/>
      <c r="D68" s="158"/>
      <c r="E68" s="158"/>
      <c r="F68" s="164" t="s">
        <v>343</v>
      </c>
      <c r="G68" s="159"/>
      <c r="H68" s="159"/>
      <c r="I68" s="160"/>
      <c r="J68" s="161"/>
      <c r="K68" s="172"/>
      <c r="L68" s="153"/>
      <c r="M68" s="153"/>
      <c r="N68" s="153"/>
      <c r="O68" s="153"/>
      <c r="P68" s="163"/>
      <c r="Q68" s="171">
        <f>SUM(Q66:Q67)</f>
        <v>1523393.5555555557</v>
      </c>
      <c r="R68" s="145"/>
      <c r="S68" s="145"/>
      <c r="T68" s="145"/>
      <c r="U68" s="145"/>
      <c r="V68" s="145"/>
    </row>
    <row r="69" spans="1:22" x14ac:dyDescent="0.2">
      <c r="A69" s="157"/>
      <c r="B69" s="157"/>
      <c r="C69" s="157"/>
      <c r="D69" s="158"/>
      <c r="E69" s="158"/>
      <c r="F69" s="158"/>
      <c r="G69" s="159"/>
      <c r="H69" s="159"/>
      <c r="I69" s="160"/>
      <c r="J69" s="161"/>
      <c r="K69" s="172"/>
      <c r="L69" s="153"/>
      <c r="M69" s="153"/>
      <c r="N69" s="153"/>
      <c r="O69" s="153"/>
      <c r="P69" s="163"/>
      <c r="Q69" s="105"/>
      <c r="R69" s="145"/>
      <c r="S69" s="145"/>
      <c r="T69" s="145"/>
      <c r="U69" s="145"/>
      <c r="V69" s="145"/>
    </row>
    <row r="70" spans="1:22" x14ac:dyDescent="0.2">
      <c r="A70" s="157" t="s">
        <v>71</v>
      </c>
      <c r="B70" s="158" t="s">
        <v>72</v>
      </c>
      <c r="C70" s="157" t="s">
        <v>61</v>
      </c>
      <c r="D70" s="158" t="s">
        <v>62</v>
      </c>
      <c r="E70" s="158">
        <v>5</v>
      </c>
      <c r="F70" s="158" t="str">
        <f>LOOKUP(D70,$AB$9:$AC$13)</f>
        <v>Needs Reconstruction</v>
      </c>
      <c r="G70" s="160">
        <v>20</v>
      </c>
      <c r="H70" s="160">
        <v>3750</v>
      </c>
      <c r="I70" s="160"/>
      <c r="J70" s="161">
        <f>((H70*G70)/9)</f>
        <v>8333.3333333333339</v>
      </c>
      <c r="K70" s="172">
        <f>J70*$K$8</f>
        <v>25000</v>
      </c>
      <c r="L70" s="153">
        <f>J70*$L$8</f>
        <v>66666.666666666672</v>
      </c>
      <c r="M70" s="153">
        <f>J70*$M$8</f>
        <v>227916.66666666669</v>
      </c>
      <c r="N70" s="153">
        <f>M70+L70</f>
        <v>294583.33333333337</v>
      </c>
      <c r="O70" s="153">
        <f>(((((H70*4)*2)/27)*$O$8)*2)</f>
        <v>66666.666666666672</v>
      </c>
      <c r="P70" s="163"/>
      <c r="Q70" s="105">
        <f>O70+N70+K70+$C$9+P70</f>
        <v>386250.00000000006</v>
      </c>
      <c r="R70" s="145"/>
      <c r="S70" s="145"/>
      <c r="T70" s="145"/>
      <c r="U70" s="145"/>
      <c r="V70" s="145"/>
    </row>
    <row r="71" spans="1:22" x14ac:dyDescent="0.2">
      <c r="A71" s="157" t="s">
        <v>71</v>
      </c>
      <c r="B71" s="157" t="s">
        <v>166</v>
      </c>
      <c r="C71" s="157" t="s">
        <v>61</v>
      </c>
      <c r="D71" s="158" t="s">
        <v>151</v>
      </c>
      <c r="E71" s="158">
        <v>3</v>
      </c>
      <c r="F71" s="158" t="str">
        <f>LOOKUP(D71,$AB$9:$AC$13)</f>
        <v>5-10 Years Street Life</v>
      </c>
      <c r="G71" s="159">
        <v>20</v>
      </c>
      <c r="H71" s="159">
        <v>1880</v>
      </c>
      <c r="I71" s="159"/>
      <c r="J71" s="161">
        <f>((H71*G71)/9)</f>
        <v>4177.7777777777774</v>
      </c>
      <c r="K71" s="172">
        <f>J71*$K$8</f>
        <v>12533.333333333332</v>
      </c>
      <c r="L71" s="153">
        <f>J71*$L$8</f>
        <v>33422.222222222219</v>
      </c>
      <c r="M71" s="153">
        <f>J71*$M$8</f>
        <v>114262.22222222222</v>
      </c>
      <c r="N71" s="153">
        <f>M71+L71</f>
        <v>147684.44444444444</v>
      </c>
      <c r="O71" s="153">
        <f>(((((H71*4)*2)/27)*$O$8)*2)</f>
        <v>33422.222222222226</v>
      </c>
      <c r="P71" s="163"/>
      <c r="Q71" s="105">
        <f>O71+N71+K71+$C$9+P71</f>
        <v>193640</v>
      </c>
      <c r="R71" s="145"/>
      <c r="S71" s="145"/>
      <c r="T71" s="145"/>
      <c r="U71" s="145"/>
      <c r="V71" s="145"/>
    </row>
    <row r="72" spans="1:22" x14ac:dyDescent="0.2">
      <c r="A72" s="157" t="s">
        <v>71</v>
      </c>
      <c r="B72" s="157" t="s">
        <v>148</v>
      </c>
      <c r="C72" s="157" t="s">
        <v>61</v>
      </c>
      <c r="D72" s="158" t="s">
        <v>151</v>
      </c>
      <c r="E72" s="158">
        <v>3</v>
      </c>
      <c r="F72" s="158" t="str">
        <f>LOOKUP(D72,$AB$9:$AC$13)</f>
        <v>5-10 Years Street Life</v>
      </c>
      <c r="G72" s="159">
        <v>20</v>
      </c>
      <c r="H72" s="159">
        <v>2000</v>
      </c>
      <c r="I72" s="160"/>
      <c r="J72" s="161">
        <f>((H72*G72)/9)</f>
        <v>4444.4444444444443</v>
      </c>
      <c r="K72" s="172">
        <f>J72*$K$8</f>
        <v>13333.333333333332</v>
      </c>
      <c r="L72" s="153">
        <f>J72*$L$8</f>
        <v>35555.555555555555</v>
      </c>
      <c r="M72" s="153">
        <f>J72*$M$8</f>
        <v>121555.55555555556</v>
      </c>
      <c r="N72" s="153">
        <f>M72+L72</f>
        <v>157111.11111111112</v>
      </c>
      <c r="O72" s="153">
        <f>(((((H72*4)*2)/27)*$O$8)*2)</f>
        <v>35555.555555555555</v>
      </c>
      <c r="P72" s="163"/>
      <c r="Q72" s="105">
        <f>O72+N72+K72+$C$9+P72</f>
        <v>206000.00000000003</v>
      </c>
      <c r="R72" s="145"/>
      <c r="S72" s="145"/>
      <c r="T72" s="145"/>
      <c r="U72" s="145"/>
      <c r="V72" s="145"/>
    </row>
    <row r="73" spans="1:22" x14ac:dyDescent="0.2">
      <c r="A73" s="157"/>
      <c r="B73" s="157"/>
      <c r="C73" s="157"/>
      <c r="D73" s="158"/>
      <c r="E73" s="158"/>
      <c r="F73" s="164" t="s">
        <v>343</v>
      </c>
      <c r="G73" s="159"/>
      <c r="H73" s="159"/>
      <c r="I73" s="160"/>
      <c r="J73" s="161"/>
      <c r="K73" s="172"/>
      <c r="L73" s="153"/>
      <c r="M73" s="153"/>
      <c r="N73" s="153"/>
      <c r="O73" s="153"/>
      <c r="P73" s="163"/>
      <c r="Q73" s="171">
        <f>SUM(Q70:Q72)</f>
        <v>785890</v>
      </c>
      <c r="R73" s="145"/>
      <c r="S73" s="145"/>
      <c r="T73" s="145"/>
      <c r="U73" s="145"/>
      <c r="V73" s="145"/>
    </row>
    <row r="74" spans="1:22" x14ac:dyDescent="0.2">
      <c r="A74" s="157"/>
      <c r="B74" s="157"/>
      <c r="C74" s="157"/>
      <c r="D74" s="158"/>
      <c r="E74" s="158"/>
      <c r="G74" s="159"/>
      <c r="H74" s="159"/>
      <c r="I74" s="160"/>
      <c r="J74" s="161"/>
      <c r="K74" s="172"/>
      <c r="L74" s="153"/>
      <c r="M74" s="153"/>
      <c r="N74" s="153"/>
      <c r="O74" s="153"/>
      <c r="P74" s="163"/>
      <c r="Q74" s="105"/>
      <c r="R74" s="145"/>
      <c r="S74" s="145"/>
      <c r="T74" s="145"/>
      <c r="U74" s="145"/>
      <c r="V74" s="145"/>
    </row>
    <row r="75" spans="1:22" x14ac:dyDescent="0.2">
      <c r="A75" s="157" t="s">
        <v>143</v>
      </c>
      <c r="B75" s="157" t="s">
        <v>144</v>
      </c>
      <c r="C75" s="157" t="s">
        <v>61</v>
      </c>
      <c r="D75" s="158" t="s">
        <v>62</v>
      </c>
      <c r="E75" s="158">
        <v>0</v>
      </c>
      <c r="F75" s="158" t="str">
        <f>LOOKUP(D75,$AB$9:$AC$13)</f>
        <v>Needs Reconstruction</v>
      </c>
      <c r="G75" s="159">
        <v>22</v>
      </c>
      <c r="H75" s="159">
        <v>3173</v>
      </c>
      <c r="I75" s="160"/>
      <c r="J75" s="161">
        <f>((H75*G75)/9)</f>
        <v>7756.2222222222226</v>
      </c>
      <c r="K75" s="172">
        <f>J75*$K$8</f>
        <v>23268.666666666668</v>
      </c>
      <c r="L75" s="153">
        <f>J75*$L$8</f>
        <v>62049.777777777781</v>
      </c>
      <c r="M75" s="153">
        <f>J75*$M$8</f>
        <v>212132.6777777778</v>
      </c>
      <c r="N75" s="153">
        <f>M75+L75</f>
        <v>274182.45555555559</v>
      </c>
      <c r="O75" s="153">
        <f>(((((H75*4)*2)/27)*$O$8)*2)</f>
        <v>56408.888888888891</v>
      </c>
      <c r="P75" s="163"/>
      <c r="Q75" s="105">
        <f>O75+N75+K75+$C$9+P75</f>
        <v>353860.01111111115</v>
      </c>
      <c r="R75" s="145"/>
      <c r="S75" s="145"/>
      <c r="T75" s="145"/>
      <c r="U75" s="145"/>
      <c r="V75" s="145"/>
    </row>
    <row r="76" spans="1:22" x14ac:dyDescent="0.2">
      <c r="A76" s="173" t="s">
        <v>143</v>
      </c>
      <c r="B76" s="157" t="s">
        <v>82</v>
      </c>
      <c r="C76" s="157" t="s">
        <v>61</v>
      </c>
      <c r="D76" s="158" t="s">
        <v>151</v>
      </c>
      <c r="E76" s="158">
        <v>3</v>
      </c>
      <c r="F76" s="158" t="str">
        <f>LOOKUP(D76,$AB$9:$AC$13)</f>
        <v>5-10 Years Street Life</v>
      </c>
      <c r="G76" s="159">
        <v>22</v>
      </c>
      <c r="H76" s="159">
        <v>4650</v>
      </c>
      <c r="I76" s="160"/>
      <c r="J76" s="161">
        <f>((H76*G76)/9)</f>
        <v>11366.666666666666</v>
      </c>
      <c r="K76" s="172">
        <f>J76*$K$8</f>
        <v>34100</v>
      </c>
      <c r="L76" s="153">
        <f>J76*$L$8</f>
        <v>90933.333333333328</v>
      </c>
      <c r="M76" s="153">
        <f>J76*$M$8</f>
        <v>310878.33333333331</v>
      </c>
      <c r="N76" s="153">
        <f>M76+L76</f>
        <v>401811.66666666663</v>
      </c>
      <c r="O76" s="153">
        <f>(((((H76*4)*2)/27)*$O$8)*2)</f>
        <v>82666.666666666672</v>
      </c>
      <c r="P76" s="163"/>
      <c r="Q76" s="105">
        <f>O76+N76+K76+$C$9+P76</f>
        <v>518578.33333333331</v>
      </c>
      <c r="R76" s="145"/>
      <c r="S76" s="145"/>
      <c r="T76" s="145"/>
      <c r="U76" s="145"/>
      <c r="V76" s="145"/>
    </row>
    <row r="77" spans="1:22" x14ac:dyDescent="0.2">
      <c r="A77" s="173"/>
      <c r="B77" s="157"/>
      <c r="C77" s="157"/>
      <c r="D77" s="158"/>
      <c r="E77" s="158"/>
      <c r="F77" s="164" t="s">
        <v>343</v>
      </c>
      <c r="G77" s="159"/>
      <c r="H77" s="159"/>
      <c r="I77" s="160"/>
      <c r="J77" s="161"/>
      <c r="K77" s="172"/>
      <c r="L77" s="153"/>
      <c r="M77" s="153"/>
      <c r="N77" s="153"/>
      <c r="O77" s="153"/>
      <c r="P77" s="163"/>
      <c r="Q77" s="171">
        <f>SUM(Q75:Q76)</f>
        <v>872438.3444444444</v>
      </c>
      <c r="R77" s="145"/>
      <c r="S77" s="145"/>
      <c r="T77" s="145"/>
      <c r="U77" s="145"/>
      <c r="V77" s="145"/>
    </row>
    <row r="78" spans="1:22" x14ac:dyDescent="0.2">
      <c r="A78" s="173"/>
      <c r="B78" s="157"/>
      <c r="C78" s="157"/>
      <c r="D78" s="158"/>
      <c r="E78" s="158"/>
      <c r="G78" s="159"/>
      <c r="H78" s="159"/>
      <c r="I78" s="160"/>
      <c r="J78" s="161"/>
      <c r="K78" s="172"/>
      <c r="L78" s="153"/>
      <c r="M78" s="153"/>
      <c r="N78" s="153"/>
      <c r="O78" s="153"/>
      <c r="P78" s="163"/>
      <c r="Q78" s="105"/>
      <c r="R78" s="145"/>
      <c r="S78" s="145"/>
      <c r="T78" s="145"/>
      <c r="U78" s="145"/>
      <c r="V78" s="145"/>
    </row>
    <row r="79" spans="1:22" x14ac:dyDescent="0.2">
      <c r="A79" s="157" t="s">
        <v>85</v>
      </c>
      <c r="B79" s="157">
        <v>100</v>
      </c>
      <c r="C79" s="157" t="s">
        <v>61</v>
      </c>
      <c r="D79" s="158" t="s">
        <v>62</v>
      </c>
      <c r="E79" s="158">
        <v>4</v>
      </c>
      <c r="F79" s="158" t="str">
        <f>LOOKUP(D79,$AB$9:$AC$13)</f>
        <v>Needs Reconstruction</v>
      </c>
      <c r="G79" s="159">
        <v>20</v>
      </c>
      <c r="H79" s="159">
        <v>370</v>
      </c>
      <c r="I79" s="160"/>
      <c r="J79" s="161">
        <f>((H79*G79)/9)</f>
        <v>822.22222222222217</v>
      </c>
      <c r="K79" s="172">
        <f>J79*$K$8</f>
        <v>2466.6666666666665</v>
      </c>
      <c r="L79" s="153">
        <f>J79*$L$8</f>
        <v>6577.7777777777774</v>
      </c>
      <c r="M79" s="153">
        <f>J79*$M$8</f>
        <v>22487.777777777777</v>
      </c>
      <c r="N79" s="153">
        <f>M79+L79</f>
        <v>29065.555555555555</v>
      </c>
      <c r="O79" s="153">
        <f>(((((H79*4)*2)/27)*$O$8)*2)</f>
        <v>6577.7777777777783</v>
      </c>
      <c r="P79" s="163"/>
      <c r="Q79" s="105">
        <f>O79+N79+K79+$C$9+P79</f>
        <v>38110</v>
      </c>
      <c r="R79" s="145"/>
      <c r="S79" s="145"/>
      <c r="T79" s="145"/>
      <c r="U79" s="145"/>
      <c r="V79" s="145"/>
    </row>
    <row r="80" spans="1:22" x14ac:dyDescent="0.2">
      <c r="A80" s="157" t="s">
        <v>85</v>
      </c>
      <c r="B80" s="157">
        <v>200</v>
      </c>
      <c r="C80" s="157" t="s">
        <v>61</v>
      </c>
      <c r="D80" s="158" t="s">
        <v>62</v>
      </c>
      <c r="E80" s="158">
        <v>4</v>
      </c>
      <c r="F80" s="158" t="str">
        <f>LOOKUP(D80,$AB$9:$AC$13)</f>
        <v>Needs Reconstruction</v>
      </c>
      <c r="G80" s="159">
        <v>20</v>
      </c>
      <c r="H80" s="159">
        <v>817</v>
      </c>
      <c r="I80" s="160"/>
      <c r="J80" s="161">
        <f>((H80*G80)/9)</f>
        <v>1815.5555555555557</v>
      </c>
      <c r="K80" s="172">
        <f>J80*$K$8</f>
        <v>5446.666666666667</v>
      </c>
      <c r="L80" s="153">
        <f>J80*$L$8</f>
        <v>14524.444444444445</v>
      </c>
      <c r="M80" s="153">
        <f>J80*$M$8</f>
        <v>49655.444444444453</v>
      </c>
      <c r="N80" s="153">
        <f>M80+L80</f>
        <v>64179.888888888898</v>
      </c>
      <c r="O80" s="153">
        <f>(((((H80*4)*2)/27)*$O$8)*2)</f>
        <v>14524.444444444445</v>
      </c>
      <c r="P80" s="163"/>
      <c r="Q80" s="105">
        <f>O80+N80+K80+$C$9+P80</f>
        <v>84151.000000000015</v>
      </c>
      <c r="R80" s="145"/>
      <c r="S80" s="145"/>
      <c r="T80" s="145"/>
      <c r="U80" s="145"/>
      <c r="V80" s="145"/>
    </row>
    <row r="81" spans="1:22" x14ac:dyDescent="0.2">
      <c r="A81" s="157"/>
      <c r="B81" s="157"/>
      <c r="C81" s="157"/>
      <c r="D81" s="158"/>
      <c r="E81" s="158"/>
      <c r="F81" s="164" t="s">
        <v>343</v>
      </c>
      <c r="G81" s="159"/>
      <c r="H81" s="159"/>
      <c r="I81" s="160"/>
      <c r="J81" s="161"/>
      <c r="K81" s="172"/>
      <c r="L81" s="153"/>
      <c r="M81" s="153"/>
      <c r="N81" s="153"/>
      <c r="O81" s="153"/>
      <c r="P81" s="163"/>
      <c r="Q81" s="171">
        <f>SUM(Q79:Q80)</f>
        <v>122261.00000000001</v>
      </c>
      <c r="R81" s="145"/>
      <c r="S81" s="145"/>
      <c r="T81" s="145"/>
      <c r="U81" s="145"/>
      <c r="V81" s="145"/>
    </row>
    <row r="82" spans="1:22" x14ac:dyDescent="0.2">
      <c r="A82" s="157"/>
      <c r="B82" s="157"/>
      <c r="C82" s="157"/>
      <c r="D82" s="158"/>
      <c r="E82" s="158"/>
      <c r="G82" s="159"/>
      <c r="H82" s="159"/>
      <c r="I82" s="160"/>
      <c r="J82" s="161"/>
      <c r="K82" s="172"/>
      <c r="L82" s="153"/>
      <c r="M82" s="153"/>
      <c r="N82" s="153"/>
      <c r="O82" s="153"/>
      <c r="P82" s="163"/>
      <c r="Q82" s="105"/>
      <c r="R82" s="145"/>
      <c r="S82" s="145"/>
      <c r="T82" s="145"/>
      <c r="U82" s="145"/>
      <c r="V82" s="145"/>
    </row>
    <row r="83" spans="1:22" x14ac:dyDescent="0.2">
      <c r="A83" s="157" t="s">
        <v>200</v>
      </c>
      <c r="B83" s="157">
        <v>200</v>
      </c>
      <c r="C83" s="157" t="s">
        <v>110</v>
      </c>
      <c r="D83" s="158" t="s">
        <v>151</v>
      </c>
      <c r="E83" s="158">
        <v>2</v>
      </c>
      <c r="F83" s="158" t="str">
        <f>LOOKUP(D83,$AB$9:$AC$13)</f>
        <v>5-10 Years Street Life</v>
      </c>
      <c r="G83" s="159">
        <v>26</v>
      </c>
      <c r="H83" s="159">
        <v>770</v>
      </c>
      <c r="I83" s="160"/>
      <c r="J83" s="161">
        <f>((H83*G83)/9)</f>
        <v>2224.4444444444443</v>
      </c>
      <c r="K83" s="172">
        <f>J83*$K$8</f>
        <v>6673.333333333333</v>
      </c>
      <c r="L83" s="153">
        <f>J83*$L$8</f>
        <v>17795.555555555555</v>
      </c>
      <c r="M83" s="153">
        <f>J83*$M$8</f>
        <v>60838.555555555555</v>
      </c>
      <c r="N83" s="153">
        <f>M83+L83</f>
        <v>78634.111111111109</v>
      </c>
      <c r="O83" s="153">
        <f>(((((H83*4)*2)/27)*$O$8)*2)</f>
        <v>13688.888888888889</v>
      </c>
      <c r="P83" s="163"/>
      <c r="Q83" s="105">
        <f>O83+N83+K83+$C$9+P83</f>
        <v>98996.333333333328</v>
      </c>
      <c r="R83" s="145"/>
      <c r="S83" s="145"/>
      <c r="T83" s="145"/>
      <c r="U83" s="145"/>
      <c r="V83" s="145"/>
    </row>
    <row r="84" spans="1:22" x14ac:dyDescent="0.2">
      <c r="A84" s="157" t="s">
        <v>200</v>
      </c>
      <c r="B84" s="157">
        <v>200</v>
      </c>
      <c r="C84" s="157" t="s">
        <v>110</v>
      </c>
      <c r="D84" s="158" t="s">
        <v>207</v>
      </c>
      <c r="E84" s="158"/>
      <c r="F84" s="158" t="str">
        <f>LOOKUP(D84,$AB$9:$AC$13)</f>
        <v>5-10 Years Street Life</v>
      </c>
      <c r="G84" s="159">
        <v>20</v>
      </c>
      <c r="H84" s="159">
        <v>830</v>
      </c>
      <c r="I84" s="160"/>
      <c r="J84" s="161">
        <f>((H84*G84)/9)</f>
        <v>1844.4444444444443</v>
      </c>
      <c r="K84" s="172">
        <f>J84*$K$8</f>
        <v>5533.333333333333</v>
      </c>
      <c r="L84" s="153">
        <f>J84*$L$8</f>
        <v>14755.555555555555</v>
      </c>
      <c r="M84" s="153">
        <f>J84*$M$8</f>
        <v>50445.555555555555</v>
      </c>
      <c r="N84" s="153">
        <f>M84+L84</f>
        <v>65201.111111111109</v>
      </c>
      <c r="O84" s="153">
        <f>(((((H84*4)*2)/27)*$O$8)*2)</f>
        <v>14755.555555555555</v>
      </c>
      <c r="P84" s="163"/>
      <c r="Q84" s="105">
        <f>O84+N84+K84+$C$9+P84</f>
        <v>85489.999999999985</v>
      </c>
      <c r="R84" s="145"/>
      <c r="S84" s="145"/>
      <c r="T84" s="145"/>
      <c r="U84" s="145"/>
      <c r="V84" s="145"/>
    </row>
    <row r="85" spans="1:22" x14ac:dyDescent="0.2">
      <c r="A85" s="157"/>
      <c r="B85" s="157"/>
      <c r="C85" s="157"/>
      <c r="D85" s="158"/>
      <c r="E85" s="158"/>
      <c r="F85" s="164" t="s">
        <v>343</v>
      </c>
      <c r="G85" s="159"/>
      <c r="H85" s="159"/>
      <c r="I85" s="160"/>
      <c r="J85" s="161"/>
      <c r="K85" s="172"/>
      <c r="L85" s="153"/>
      <c r="M85" s="153"/>
      <c r="N85" s="153"/>
      <c r="O85" s="153"/>
      <c r="P85" s="163"/>
      <c r="Q85" s="171">
        <f>SUM(Q83:Q84)</f>
        <v>184486.33333333331</v>
      </c>
      <c r="R85" s="145"/>
      <c r="S85" s="145"/>
      <c r="T85" s="145"/>
      <c r="U85" s="145"/>
      <c r="V85" s="145"/>
    </row>
    <row r="86" spans="1:22" x14ac:dyDescent="0.2">
      <c r="A86" s="157"/>
      <c r="B86" s="157"/>
      <c r="C86" s="157"/>
      <c r="D86" s="158"/>
      <c r="E86" s="158"/>
      <c r="G86" s="159"/>
      <c r="H86" s="159"/>
      <c r="I86" s="160"/>
      <c r="J86" s="161"/>
      <c r="K86" s="172"/>
      <c r="L86" s="153"/>
      <c r="M86" s="153"/>
      <c r="N86" s="153"/>
      <c r="O86" s="153"/>
      <c r="P86" s="163"/>
      <c r="Q86" s="105"/>
      <c r="R86" s="145"/>
      <c r="S86" s="145"/>
      <c r="T86" s="145"/>
      <c r="U86" s="145"/>
      <c r="V86" s="145"/>
    </row>
    <row r="87" spans="1:22" x14ac:dyDescent="0.2">
      <c r="A87" s="157" t="s">
        <v>234</v>
      </c>
      <c r="B87" s="157">
        <v>100</v>
      </c>
      <c r="C87" s="157" t="s">
        <v>61</v>
      </c>
      <c r="D87" s="158" t="s">
        <v>207</v>
      </c>
      <c r="E87" s="158"/>
      <c r="F87" s="158" t="str">
        <f>LOOKUP(D87,$AB$9:$AC$13)</f>
        <v>5-10 Years Street Life</v>
      </c>
      <c r="G87" s="159">
        <v>20</v>
      </c>
      <c r="H87" s="159">
        <v>370</v>
      </c>
      <c r="I87" s="160"/>
      <c r="J87" s="161">
        <f>((H87*G87)/9)</f>
        <v>822.22222222222217</v>
      </c>
      <c r="K87" s="172">
        <f>J87*$K$8</f>
        <v>2466.6666666666665</v>
      </c>
      <c r="L87" s="153">
        <f>J87*$L$8</f>
        <v>6577.7777777777774</v>
      </c>
      <c r="M87" s="153">
        <f>J87*$M$8</f>
        <v>22487.777777777777</v>
      </c>
      <c r="N87" s="153">
        <f>M87+L87</f>
        <v>29065.555555555555</v>
      </c>
      <c r="O87" s="153">
        <f>(((((H87*4)*2)/27)*$O$8)*2)</f>
        <v>6577.7777777777783</v>
      </c>
      <c r="P87" s="163"/>
      <c r="Q87" s="105">
        <f>O87+N87+K87+$C$9+P87</f>
        <v>38110</v>
      </c>
      <c r="R87" s="145"/>
      <c r="S87" s="145"/>
      <c r="T87" s="145"/>
      <c r="U87" s="145"/>
      <c r="V87" s="145"/>
    </row>
    <row r="88" spans="1:22" x14ac:dyDescent="0.2">
      <c r="A88" s="157" t="s">
        <v>234</v>
      </c>
      <c r="B88" s="157">
        <v>200</v>
      </c>
      <c r="C88" s="157" t="s">
        <v>61</v>
      </c>
      <c r="D88" s="158" t="s">
        <v>207</v>
      </c>
      <c r="E88" s="158"/>
      <c r="F88" s="158" t="str">
        <f>LOOKUP(D88,$AB$9:$AC$13)</f>
        <v>5-10 Years Street Life</v>
      </c>
      <c r="G88" s="159">
        <v>20</v>
      </c>
      <c r="H88" s="159">
        <v>370</v>
      </c>
      <c r="I88" s="160"/>
      <c r="J88" s="161">
        <f>((H88*G88)/9)</f>
        <v>822.22222222222217</v>
      </c>
      <c r="K88" s="172">
        <f>J88*$K$8</f>
        <v>2466.6666666666665</v>
      </c>
      <c r="L88" s="153">
        <f>J88*$L$8</f>
        <v>6577.7777777777774</v>
      </c>
      <c r="M88" s="153">
        <f>J88*$M$8</f>
        <v>22487.777777777777</v>
      </c>
      <c r="N88" s="153">
        <f>M88+L88</f>
        <v>29065.555555555555</v>
      </c>
      <c r="O88" s="153">
        <f>(((((H88*4)*2)/27)*$O$8)*2)</f>
        <v>6577.7777777777783</v>
      </c>
      <c r="P88" s="163"/>
      <c r="Q88" s="105">
        <f>O88+N88+K88+$C$9+P88</f>
        <v>38110</v>
      </c>
      <c r="R88" s="145"/>
      <c r="S88" s="145"/>
      <c r="T88" s="145"/>
      <c r="U88" s="145"/>
      <c r="V88" s="145"/>
    </row>
    <row r="89" spans="1:22" x14ac:dyDescent="0.2">
      <c r="A89" s="157" t="s">
        <v>234</v>
      </c>
      <c r="B89" s="157">
        <v>300</v>
      </c>
      <c r="C89" s="157" t="s">
        <v>61</v>
      </c>
      <c r="D89" s="158" t="s">
        <v>207</v>
      </c>
      <c r="E89" s="158"/>
      <c r="F89" s="158" t="str">
        <f>LOOKUP(D89,$AB$9:$AC$13)</f>
        <v>5-10 Years Street Life</v>
      </c>
      <c r="G89" s="159">
        <v>20</v>
      </c>
      <c r="H89" s="159">
        <v>240</v>
      </c>
      <c r="I89" s="160"/>
      <c r="J89" s="161">
        <f>((H89*G89)/9)</f>
        <v>533.33333333333337</v>
      </c>
      <c r="K89" s="172">
        <f>J89*$K$8</f>
        <v>1600</v>
      </c>
      <c r="L89" s="153">
        <f>J89*$L$8</f>
        <v>4266.666666666667</v>
      </c>
      <c r="M89" s="153">
        <f>J89*$M$8</f>
        <v>14586.666666666668</v>
      </c>
      <c r="N89" s="153">
        <f>M89+L89</f>
        <v>18853.333333333336</v>
      </c>
      <c r="O89" s="153">
        <f>(((((H89*4)*2)/27)*$O$8)*2)</f>
        <v>4266.666666666667</v>
      </c>
      <c r="P89" s="163"/>
      <c r="Q89" s="105">
        <f>O89+N89+K89+$C$9+P89</f>
        <v>24720.000000000004</v>
      </c>
      <c r="R89" s="145"/>
      <c r="S89" s="145"/>
      <c r="T89" s="145"/>
      <c r="U89" s="145"/>
      <c r="V89" s="145"/>
    </row>
    <row r="90" spans="1:22" x14ac:dyDescent="0.2">
      <c r="A90" s="157" t="s">
        <v>234</v>
      </c>
      <c r="B90" s="157">
        <v>400</v>
      </c>
      <c r="C90" s="157" t="s">
        <v>61</v>
      </c>
      <c r="D90" s="158" t="s">
        <v>207</v>
      </c>
      <c r="E90" s="158"/>
      <c r="F90" s="158" t="str">
        <f>LOOKUP(D90,$AB$9:$AC$13)</f>
        <v>5-10 Years Street Life</v>
      </c>
      <c r="G90" s="159">
        <v>20</v>
      </c>
      <c r="H90" s="159">
        <v>670</v>
      </c>
      <c r="I90" s="160"/>
      <c r="J90" s="161">
        <f>((H90*G90)/9)</f>
        <v>1488.8888888888889</v>
      </c>
      <c r="K90" s="172">
        <f>J90*$K$8</f>
        <v>4466.666666666667</v>
      </c>
      <c r="L90" s="153">
        <f>J90*$L$8</f>
        <v>11911.111111111111</v>
      </c>
      <c r="M90" s="153">
        <f>J90*$M$8</f>
        <v>40721.111111111117</v>
      </c>
      <c r="N90" s="153">
        <f>M90+L90</f>
        <v>52632.222222222226</v>
      </c>
      <c r="O90" s="153">
        <f>(((((H90*4)*2)/27)*$O$8)*2)</f>
        <v>11911.111111111109</v>
      </c>
      <c r="P90" s="163"/>
      <c r="Q90" s="105">
        <f>O90+N90+K90+$C$9+P90</f>
        <v>69010</v>
      </c>
      <c r="R90" s="145"/>
      <c r="S90" s="145"/>
      <c r="T90" s="145"/>
      <c r="U90" s="145"/>
      <c r="V90" s="145"/>
    </row>
    <row r="91" spans="1:22" x14ac:dyDescent="0.2">
      <c r="A91" s="157"/>
      <c r="B91" s="157"/>
      <c r="C91" s="157"/>
      <c r="D91" s="158"/>
      <c r="E91" s="158"/>
      <c r="F91" s="164" t="s">
        <v>343</v>
      </c>
      <c r="G91" s="159"/>
      <c r="H91" s="159"/>
      <c r="I91" s="160"/>
      <c r="J91" s="161"/>
      <c r="K91" s="172"/>
      <c r="L91" s="153"/>
      <c r="M91" s="153"/>
      <c r="N91" s="153"/>
      <c r="O91" s="153"/>
      <c r="P91" s="163"/>
      <c r="Q91" s="171">
        <f>SUM(Q87:Q90)</f>
        <v>169950</v>
      </c>
      <c r="R91" s="145"/>
      <c r="S91" s="145"/>
      <c r="T91" s="145"/>
      <c r="U91" s="145"/>
      <c r="V91" s="145"/>
    </row>
    <row r="92" spans="1:22" x14ac:dyDescent="0.2">
      <c r="A92" s="157"/>
      <c r="B92" s="157"/>
      <c r="C92" s="157"/>
      <c r="D92" s="158"/>
      <c r="E92" s="158"/>
      <c r="G92" s="159"/>
      <c r="H92" s="159"/>
      <c r="I92" s="160"/>
      <c r="J92" s="161"/>
      <c r="K92" s="172"/>
      <c r="L92" s="153"/>
      <c r="M92" s="153"/>
      <c r="N92" s="153"/>
      <c r="O92" s="153"/>
      <c r="P92" s="163"/>
      <c r="Q92" s="105"/>
      <c r="R92" s="145"/>
      <c r="S92" s="145"/>
      <c r="T92" s="145"/>
      <c r="U92" s="145"/>
      <c r="V92" s="145"/>
    </row>
    <row r="93" spans="1:22" x14ac:dyDescent="0.2">
      <c r="A93" s="157" t="s">
        <v>211</v>
      </c>
      <c r="B93" s="157">
        <v>500</v>
      </c>
      <c r="C93" s="157" t="s">
        <v>77</v>
      </c>
      <c r="D93" s="158" t="s">
        <v>207</v>
      </c>
      <c r="E93" s="158"/>
      <c r="F93" s="158" t="str">
        <f>LOOKUP(D93,$AB$9:$AC$13)</f>
        <v>5-10 Years Street Life</v>
      </c>
      <c r="G93" s="159">
        <v>21</v>
      </c>
      <c r="H93" s="159">
        <v>1385</v>
      </c>
      <c r="I93" s="160"/>
      <c r="J93" s="161">
        <f>((H93*G93)/9)</f>
        <v>3231.6666666666665</v>
      </c>
      <c r="K93" s="172">
        <f>J93*$K$8</f>
        <v>9695</v>
      </c>
      <c r="L93" s="153">
        <f>J93*$L$8</f>
        <v>25853.333333333332</v>
      </c>
      <c r="M93" s="153">
        <f>J93*$M$8</f>
        <v>88386.083333333328</v>
      </c>
      <c r="N93" s="153">
        <f>M93+L93</f>
        <v>114239.41666666666</v>
      </c>
      <c r="O93" s="153">
        <f>(((((H93*4)*2)/27)*$O$8)*2)</f>
        <v>24622.222222222223</v>
      </c>
      <c r="P93" s="163"/>
      <c r="Q93" s="105">
        <f>O93+N93+K93+$C$9+P93</f>
        <v>148556.63888888888</v>
      </c>
      <c r="R93" s="145"/>
      <c r="S93" s="145"/>
      <c r="T93" s="145"/>
      <c r="U93" s="145"/>
      <c r="V93" s="145"/>
    </row>
    <row r="94" spans="1:22" x14ac:dyDescent="0.2">
      <c r="A94" s="157" t="s">
        <v>211</v>
      </c>
      <c r="B94" s="157" t="s">
        <v>82</v>
      </c>
      <c r="C94" s="157" t="s">
        <v>77</v>
      </c>
      <c r="D94" s="158" t="s">
        <v>207</v>
      </c>
      <c r="E94" s="158"/>
      <c r="F94" s="158" t="str">
        <f>LOOKUP(D94,$AB$9:$AC$13)</f>
        <v>5-10 Years Street Life</v>
      </c>
      <c r="G94" s="159">
        <v>30</v>
      </c>
      <c r="H94" s="159">
        <v>250</v>
      </c>
      <c r="I94" s="160"/>
      <c r="J94" s="161">
        <f>((H94*G94)/9)</f>
        <v>833.33333333333337</v>
      </c>
      <c r="K94" s="172">
        <f>J94*$K$8</f>
        <v>2500</v>
      </c>
      <c r="L94" s="153">
        <f>J94*$L$8</f>
        <v>6666.666666666667</v>
      </c>
      <c r="M94" s="153">
        <f>J94*$M$8</f>
        <v>22791.666666666668</v>
      </c>
      <c r="N94" s="153">
        <f>M94+L94</f>
        <v>29458.333333333336</v>
      </c>
      <c r="O94" s="153">
        <f>(((((H94*4)*2)/27)*$O$8)*2)</f>
        <v>4444.4444444444443</v>
      </c>
      <c r="P94" s="163"/>
      <c r="Q94" s="105">
        <f>O94+N94+K94+$C$9+P94</f>
        <v>36402.777777777781</v>
      </c>
      <c r="R94" s="145"/>
      <c r="S94" s="145"/>
      <c r="T94" s="145"/>
      <c r="U94" s="145"/>
      <c r="V94" s="145"/>
    </row>
    <row r="95" spans="1:22" x14ac:dyDescent="0.2">
      <c r="A95" s="157" t="s">
        <v>211</v>
      </c>
      <c r="B95" s="157">
        <v>600</v>
      </c>
      <c r="C95" s="157" t="s">
        <v>169</v>
      </c>
      <c r="D95" s="158" t="s">
        <v>207</v>
      </c>
      <c r="E95" s="158"/>
      <c r="F95" s="158" t="str">
        <f>LOOKUP(D95,$AB$9:$AC$13)</f>
        <v>5-10 Years Street Life</v>
      </c>
      <c r="G95" s="159">
        <v>30</v>
      </c>
      <c r="H95" s="159">
        <v>1356</v>
      </c>
      <c r="I95" s="160"/>
      <c r="J95" s="161">
        <f>((H95*G95)/9)</f>
        <v>4520</v>
      </c>
      <c r="K95" s="172">
        <f>J95*$K$8</f>
        <v>13560</v>
      </c>
      <c r="L95" s="153">
        <f>J95*$L$8</f>
        <v>36160</v>
      </c>
      <c r="M95" s="153">
        <f>J95*$M$8</f>
        <v>123622</v>
      </c>
      <c r="N95" s="153">
        <f>M95+L95</f>
        <v>159782</v>
      </c>
      <c r="O95" s="153">
        <f>(((((H95*4)*2)/27)*$O$8)*2)</f>
        <v>24106.666666666668</v>
      </c>
      <c r="P95" s="163"/>
      <c r="Q95" s="105">
        <f>O95+N95+K95+$C$9+P95</f>
        <v>197448.66666666666</v>
      </c>
      <c r="R95" s="145"/>
      <c r="S95" s="145"/>
      <c r="T95" s="145"/>
      <c r="U95" s="145"/>
      <c r="V95" s="145"/>
    </row>
    <row r="96" spans="1:22" x14ac:dyDescent="0.2">
      <c r="A96" s="157"/>
      <c r="B96" s="157"/>
      <c r="C96" s="157"/>
      <c r="D96" s="158"/>
      <c r="E96" s="158"/>
      <c r="F96" s="164" t="s">
        <v>343</v>
      </c>
      <c r="G96" s="159"/>
      <c r="H96" s="159"/>
      <c r="I96" s="160"/>
      <c r="J96" s="161"/>
      <c r="K96" s="172"/>
      <c r="L96" s="153"/>
      <c r="M96" s="153"/>
      <c r="N96" s="153"/>
      <c r="O96" s="153"/>
      <c r="P96" s="163"/>
      <c r="Q96" s="171">
        <f>SUM(Q93:Q95)</f>
        <v>382408.08333333331</v>
      </c>
      <c r="R96" s="145"/>
      <c r="S96" s="145"/>
      <c r="T96" s="145"/>
      <c r="U96" s="145"/>
      <c r="V96" s="145"/>
    </row>
    <row r="97" spans="1:22" x14ac:dyDescent="0.2">
      <c r="A97" s="157"/>
      <c r="B97" s="157"/>
      <c r="C97" s="157"/>
      <c r="D97" s="158"/>
      <c r="E97" s="158"/>
      <c r="G97" s="159"/>
      <c r="H97" s="159"/>
      <c r="I97" s="160"/>
      <c r="J97" s="161"/>
      <c r="K97" s="172"/>
      <c r="L97" s="153"/>
      <c r="M97" s="153"/>
      <c r="N97" s="153"/>
      <c r="O97" s="153"/>
      <c r="P97" s="163"/>
      <c r="Q97" s="105"/>
      <c r="R97" s="145"/>
      <c r="S97" s="145"/>
      <c r="T97" s="145"/>
      <c r="U97" s="145"/>
      <c r="V97" s="145"/>
    </row>
    <row r="98" spans="1:22" x14ac:dyDescent="0.2">
      <c r="A98" s="157" t="s">
        <v>112</v>
      </c>
      <c r="B98" s="157">
        <v>100</v>
      </c>
      <c r="C98" s="157" t="s">
        <v>77</v>
      </c>
      <c r="D98" s="158" t="s">
        <v>62</v>
      </c>
      <c r="E98" s="158">
        <v>3</v>
      </c>
      <c r="F98" s="158" t="str">
        <f>LOOKUP(D98,$AB$9:$AC$13)</f>
        <v>Needs Reconstruction</v>
      </c>
      <c r="G98" s="159">
        <v>24</v>
      </c>
      <c r="H98" s="159">
        <v>1066</v>
      </c>
      <c r="I98" s="160"/>
      <c r="J98" s="161">
        <f>((H98*G98)/9)</f>
        <v>2842.6666666666665</v>
      </c>
      <c r="K98" s="172">
        <f>J98*$K$8</f>
        <v>8528</v>
      </c>
      <c r="L98" s="153">
        <f>J98*$L$8</f>
        <v>22741.333333333332</v>
      </c>
      <c r="M98" s="153">
        <f>J98*$M$8</f>
        <v>77746.933333333334</v>
      </c>
      <c r="N98" s="153">
        <f>M98+L98</f>
        <v>100488.26666666666</v>
      </c>
      <c r="O98" s="153">
        <f>(((((H98*4)*2)/27)*$O$8)*2)</f>
        <v>18951.111111111109</v>
      </c>
      <c r="P98" s="163"/>
      <c r="Q98" s="105">
        <f>O98+N98+K98+$C$9+P98</f>
        <v>127967.37777777777</v>
      </c>
      <c r="R98" s="145"/>
      <c r="S98" s="145"/>
      <c r="T98" s="145"/>
      <c r="U98" s="145"/>
      <c r="V98" s="145"/>
    </row>
    <row r="99" spans="1:22" x14ac:dyDescent="0.2">
      <c r="A99" s="157" t="s">
        <v>112</v>
      </c>
      <c r="B99" s="157" t="s">
        <v>168</v>
      </c>
      <c r="C99" s="157" t="s">
        <v>169</v>
      </c>
      <c r="D99" s="158" t="s">
        <v>151</v>
      </c>
      <c r="E99" s="158">
        <v>3</v>
      </c>
      <c r="F99" s="158" t="str">
        <f>LOOKUP(D99,$AB$9:$AC$13)</f>
        <v>5-10 Years Street Life</v>
      </c>
      <c r="G99" s="159">
        <v>30</v>
      </c>
      <c r="H99" s="159">
        <v>440</v>
      </c>
      <c r="I99" s="160"/>
      <c r="J99" s="161">
        <f>((H99*G99)/9)</f>
        <v>1466.6666666666667</v>
      </c>
      <c r="K99" s="172">
        <f>J99*$K$8</f>
        <v>4400</v>
      </c>
      <c r="L99" s="153">
        <f>J99*$L$8</f>
        <v>11733.333333333334</v>
      </c>
      <c r="M99" s="153">
        <f>J99*$M$8</f>
        <v>40113.333333333336</v>
      </c>
      <c r="N99" s="153">
        <f>M99+L99</f>
        <v>51846.666666666672</v>
      </c>
      <c r="O99" s="153">
        <f>(((((H99*4)*2)/27)*$O$8)*2)</f>
        <v>7822.2222222222226</v>
      </c>
      <c r="P99" s="163"/>
      <c r="Q99" s="105">
        <f>O99+N99+K99+$C$9+P99</f>
        <v>64068.888888888891</v>
      </c>
      <c r="R99" s="145"/>
      <c r="S99" s="145"/>
      <c r="T99" s="145"/>
      <c r="U99" s="145"/>
      <c r="V99" s="145"/>
    </row>
    <row r="100" spans="1:22" x14ac:dyDescent="0.2">
      <c r="A100" s="157" t="s">
        <v>75</v>
      </c>
      <c r="B100" s="157" t="s">
        <v>76</v>
      </c>
      <c r="C100" s="157" t="s">
        <v>77</v>
      </c>
      <c r="D100" s="158" t="s">
        <v>62</v>
      </c>
      <c r="E100" s="158">
        <v>4</v>
      </c>
      <c r="F100" s="158" t="str">
        <f>LOOKUP(D100,$AB$9:$AC$13)</f>
        <v>Needs Reconstruction</v>
      </c>
      <c r="G100" s="159">
        <v>25</v>
      </c>
      <c r="H100" s="159">
        <v>5155</v>
      </c>
      <c r="I100" s="160"/>
      <c r="J100" s="161">
        <f>((H100*G100)/9)</f>
        <v>14319.444444444445</v>
      </c>
      <c r="K100" s="172">
        <f>J100*$K$8</f>
        <v>42958.333333333336</v>
      </c>
      <c r="L100" s="153">
        <f>J100*$L$8</f>
        <v>114555.55555555556</v>
      </c>
      <c r="M100" s="153">
        <f>J100*$M$8</f>
        <v>391636.80555555562</v>
      </c>
      <c r="N100" s="153">
        <f>M100+L100</f>
        <v>506192.36111111118</v>
      </c>
      <c r="O100" s="153">
        <f>(((((H100*4)*2)/27)*$O$8)*2)</f>
        <v>91644.444444444438</v>
      </c>
      <c r="P100" s="163"/>
      <c r="Q100" s="105">
        <f>O100+N100+K100+$C$9+P100</f>
        <v>640795.13888888899</v>
      </c>
      <c r="R100" s="145"/>
      <c r="S100" s="145"/>
      <c r="T100" s="145"/>
      <c r="U100" s="145"/>
      <c r="V100" s="145"/>
    </row>
    <row r="101" spans="1:22" x14ac:dyDescent="0.2">
      <c r="A101" s="157"/>
      <c r="B101" s="157"/>
      <c r="C101" s="157"/>
      <c r="D101" s="158"/>
      <c r="E101" s="158"/>
      <c r="F101" s="164" t="s">
        <v>343</v>
      </c>
      <c r="G101" s="159"/>
      <c r="H101" s="159"/>
      <c r="I101" s="160"/>
      <c r="J101" s="161"/>
      <c r="K101" s="172"/>
      <c r="L101" s="153"/>
      <c r="M101" s="153"/>
      <c r="N101" s="153"/>
      <c r="O101" s="153"/>
      <c r="P101" s="163"/>
      <c r="Q101" s="171">
        <f>SUM(Q98:Q100)</f>
        <v>832831.4055555556</v>
      </c>
      <c r="R101" s="145"/>
      <c r="S101" s="145"/>
      <c r="T101" s="145"/>
      <c r="U101" s="145"/>
      <c r="V101" s="145"/>
    </row>
    <row r="102" spans="1:22" x14ac:dyDescent="0.2">
      <c r="A102" s="157"/>
      <c r="B102" s="157"/>
      <c r="C102" s="157"/>
      <c r="D102" s="158"/>
      <c r="E102" s="158"/>
      <c r="G102" s="159"/>
      <c r="H102" s="159"/>
      <c r="I102" s="160"/>
      <c r="J102" s="161"/>
      <c r="K102" s="172"/>
      <c r="L102" s="153"/>
      <c r="M102" s="153"/>
      <c r="N102" s="153"/>
      <c r="O102" s="153"/>
      <c r="P102" s="163"/>
      <c r="Q102" s="105"/>
      <c r="R102" s="145"/>
      <c r="S102" s="145"/>
      <c r="T102" s="145"/>
      <c r="U102" s="145"/>
      <c r="V102" s="145"/>
    </row>
    <row r="103" spans="1:22" x14ac:dyDescent="0.2">
      <c r="A103" s="157" t="s">
        <v>201</v>
      </c>
      <c r="B103" s="157" t="s">
        <v>202</v>
      </c>
      <c r="C103" s="157" t="s">
        <v>110</v>
      </c>
      <c r="D103" s="158" t="s">
        <v>151</v>
      </c>
      <c r="E103" s="158">
        <v>2</v>
      </c>
      <c r="F103" s="158" t="str">
        <f>LOOKUP(D103,$AB$9:$AC$13)</f>
        <v>5-10 Years Street Life</v>
      </c>
      <c r="G103" s="159">
        <v>26</v>
      </c>
      <c r="H103" s="159">
        <v>895</v>
      </c>
      <c r="I103" s="160"/>
      <c r="J103" s="161">
        <f>((H103*G103)/9)</f>
        <v>2585.5555555555557</v>
      </c>
      <c r="K103" s="172">
        <f>J103*$K$8</f>
        <v>7756.666666666667</v>
      </c>
      <c r="L103" s="153">
        <f>J103*$L$8</f>
        <v>20684.444444444445</v>
      </c>
      <c r="M103" s="153">
        <f>J103*$M$8</f>
        <v>70714.944444444453</v>
      </c>
      <c r="N103" s="153">
        <f>M103+L103</f>
        <v>91399.388888888905</v>
      </c>
      <c r="O103" s="153">
        <f>(((((H103*4)*2)/27)*$O$8)*2)</f>
        <v>15911.111111111109</v>
      </c>
      <c r="P103" s="163"/>
      <c r="Q103" s="105">
        <f>O103+N103+K103+$C$9+P103</f>
        <v>115067.16666666669</v>
      </c>
      <c r="R103" s="145"/>
      <c r="S103" s="145"/>
      <c r="T103" s="145"/>
      <c r="U103" s="145"/>
      <c r="V103" s="145"/>
    </row>
    <row r="104" spans="1:22" x14ac:dyDescent="0.2">
      <c r="A104" s="157" t="s">
        <v>201</v>
      </c>
      <c r="B104" s="157">
        <v>600</v>
      </c>
      <c r="C104" s="157" t="s">
        <v>110</v>
      </c>
      <c r="D104" s="158" t="s">
        <v>255</v>
      </c>
      <c r="E104" s="158"/>
      <c r="F104" s="158" t="str">
        <f>LOOKUP(D104,$AB$9:$AC$13)</f>
        <v>10-15 Years Street Life</v>
      </c>
      <c r="G104" s="159">
        <v>29</v>
      </c>
      <c r="H104" s="159">
        <v>310</v>
      </c>
      <c r="I104" s="160"/>
      <c r="J104" s="161">
        <f>((H104*G104)/9)</f>
        <v>998.88888888888891</v>
      </c>
      <c r="K104" s="172">
        <f>J104*$K$8</f>
        <v>2996.666666666667</v>
      </c>
      <c r="L104" s="153">
        <f>J104*$L$8</f>
        <v>7991.1111111111113</v>
      </c>
      <c r="M104" s="153">
        <f>J104*$M$8</f>
        <v>27319.611111111113</v>
      </c>
      <c r="N104" s="153">
        <f>M104+L104</f>
        <v>35310.722222222226</v>
      </c>
      <c r="O104" s="153">
        <f>(((((H104*4)*2)/27)*$O$8)*2)</f>
        <v>5511.1111111111113</v>
      </c>
      <c r="P104" s="163"/>
      <c r="Q104" s="105">
        <f>O104+N104+K104+$C$9+P104</f>
        <v>43818.5</v>
      </c>
      <c r="R104" s="145"/>
      <c r="S104" s="145"/>
      <c r="T104" s="145"/>
      <c r="U104" s="145"/>
      <c r="V104" s="145"/>
    </row>
    <row r="105" spans="1:22" x14ac:dyDescent="0.2">
      <c r="A105" s="157"/>
      <c r="B105" s="157"/>
      <c r="C105" s="157"/>
      <c r="D105" s="158"/>
      <c r="E105" s="158"/>
      <c r="F105" s="164" t="s">
        <v>343</v>
      </c>
      <c r="G105" s="159"/>
      <c r="H105" s="159"/>
      <c r="I105" s="160"/>
      <c r="J105" s="161"/>
      <c r="K105" s="172"/>
      <c r="L105" s="153"/>
      <c r="M105" s="153"/>
      <c r="N105" s="153"/>
      <c r="O105" s="153"/>
      <c r="P105" s="163"/>
      <c r="Q105" s="171">
        <f>SUM(Q103:Q104)</f>
        <v>158885.66666666669</v>
      </c>
      <c r="R105" s="145"/>
      <c r="S105" s="145"/>
      <c r="T105" s="145"/>
      <c r="U105" s="145"/>
      <c r="V105" s="145"/>
    </row>
    <row r="106" spans="1:22" x14ac:dyDescent="0.2">
      <c r="A106" s="157"/>
      <c r="B106" s="157"/>
      <c r="C106" s="157"/>
      <c r="D106" s="158"/>
      <c r="E106" s="158"/>
      <c r="G106" s="159"/>
      <c r="H106" s="159"/>
      <c r="I106" s="160"/>
      <c r="J106" s="161"/>
      <c r="K106" s="172"/>
      <c r="L106" s="153"/>
      <c r="M106" s="153"/>
      <c r="N106" s="153"/>
      <c r="O106" s="153"/>
      <c r="P106" s="163"/>
      <c r="Q106" s="105"/>
      <c r="R106" s="145"/>
      <c r="S106" s="145"/>
      <c r="T106" s="145"/>
      <c r="U106" s="145"/>
      <c r="V106" s="145"/>
    </row>
    <row r="107" spans="1:22" x14ac:dyDescent="0.2">
      <c r="A107" s="157" t="s">
        <v>175</v>
      </c>
      <c r="B107" s="157" t="s">
        <v>176</v>
      </c>
      <c r="C107" s="157" t="s">
        <v>61</v>
      </c>
      <c r="D107" s="158" t="s">
        <v>151</v>
      </c>
      <c r="E107" s="158">
        <v>3</v>
      </c>
      <c r="F107" s="158" t="str">
        <f>LOOKUP(D107,$AB$9:$AC$13)</f>
        <v>5-10 Years Street Life</v>
      </c>
      <c r="G107" s="159">
        <v>20</v>
      </c>
      <c r="H107" s="159">
        <v>2636</v>
      </c>
      <c r="I107" s="160"/>
      <c r="J107" s="161">
        <f>((H107*G107)/9)</f>
        <v>5857.7777777777774</v>
      </c>
      <c r="K107" s="172">
        <f>J107*$K$8</f>
        <v>17573.333333333332</v>
      </c>
      <c r="L107" s="153">
        <f>J107*$L$8</f>
        <v>46862.222222222219</v>
      </c>
      <c r="M107" s="153">
        <f>J107*$M$8</f>
        <v>160210.22222222222</v>
      </c>
      <c r="N107" s="153">
        <f>M107+L107</f>
        <v>207072.44444444444</v>
      </c>
      <c r="O107" s="153">
        <f>(((((H107*4)*2)/27)*$O$8)*2)</f>
        <v>46862.222222222226</v>
      </c>
      <c r="P107" s="163"/>
      <c r="Q107" s="105">
        <f>O107+N107+K107+$C$9+P107</f>
        <v>271508</v>
      </c>
      <c r="R107" s="145"/>
      <c r="S107" s="145"/>
      <c r="T107" s="145"/>
      <c r="U107" s="145"/>
      <c r="V107" s="145"/>
    </row>
    <row r="108" spans="1:22" x14ac:dyDescent="0.2">
      <c r="A108" s="157" t="s">
        <v>175</v>
      </c>
      <c r="B108" s="157" t="s">
        <v>235</v>
      </c>
      <c r="C108" s="157" t="s">
        <v>61</v>
      </c>
      <c r="D108" s="158" t="s">
        <v>207</v>
      </c>
      <c r="E108" s="158"/>
      <c r="F108" s="158" t="str">
        <f>LOOKUP(D108,$AB$9:$AC$13)</f>
        <v>5-10 Years Street Life</v>
      </c>
      <c r="G108" s="159">
        <v>20</v>
      </c>
      <c r="H108" s="159">
        <v>2350</v>
      </c>
      <c r="I108" s="160"/>
      <c r="J108" s="161">
        <f>((H108*G108)/9)</f>
        <v>5222.2222222222226</v>
      </c>
      <c r="K108" s="172">
        <f>J108*$K$8</f>
        <v>15666.666666666668</v>
      </c>
      <c r="L108" s="153">
        <f>J108*$L$8</f>
        <v>41777.777777777781</v>
      </c>
      <c r="M108" s="153">
        <f>J108*$M$8</f>
        <v>142827.77777777781</v>
      </c>
      <c r="N108" s="153">
        <f>M108+L108</f>
        <v>184605.55555555559</v>
      </c>
      <c r="O108" s="153">
        <f>(((((H108*4)*2)/27)*$O$8)*2)</f>
        <v>41777.777777777781</v>
      </c>
      <c r="P108" s="163"/>
      <c r="Q108" s="105">
        <f>O108+N108+K108+$C$9+P108</f>
        <v>242050.00000000003</v>
      </c>
      <c r="R108" s="145"/>
      <c r="S108" s="145"/>
      <c r="T108" s="145"/>
      <c r="U108" s="145"/>
      <c r="V108" s="145"/>
    </row>
    <row r="109" spans="1:22" x14ac:dyDescent="0.2">
      <c r="A109" s="157" t="s">
        <v>175</v>
      </c>
      <c r="B109" s="157" t="s">
        <v>236</v>
      </c>
      <c r="C109" s="157" t="s">
        <v>61</v>
      </c>
      <c r="D109" s="158" t="s">
        <v>207</v>
      </c>
      <c r="E109" s="158"/>
      <c r="F109" s="158" t="str">
        <f>LOOKUP(D109,$AB$9:$AC$13)</f>
        <v>5-10 Years Street Life</v>
      </c>
      <c r="G109" s="159">
        <v>20</v>
      </c>
      <c r="H109" s="159">
        <v>1940</v>
      </c>
      <c r="I109" s="160"/>
      <c r="J109" s="161">
        <f>((H109*G109)/9)</f>
        <v>4311.1111111111113</v>
      </c>
      <c r="K109" s="172">
        <f>J109*$K$8</f>
        <v>12933.333333333334</v>
      </c>
      <c r="L109" s="153">
        <f>J109*$L$8</f>
        <v>34488.888888888891</v>
      </c>
      <c r="M109" s="153">
        <f>J109*$M$8</f>
        <v>117908.88888888891</v>
      </c>
      <c r="N109" s="153">
        <f>M109+L109</f>
        <v>152397.77777777781</v>
      </c>
      <c r="O109" s="153">
        <f>(((((H109*4)*2)/27)*$O$8)*2)</f>
        <v>34488.888888888891</v>
      </c>
      <c r="P109" s="163"/>
      <c r="Q109" s="105">
        <f>O109+N109+K109+$C$9+P109</f>
        <v>199820.00000000003</v>
      </c>
      <c r="R109" s="145"/>
      <c r="S109" s="145"/>
      <c r="T109" s="145"/>
      <c r="U109" s="145"/>
      <c r="V109" s="145"/>
    </row>
    <row r="110" spans="1:22" x14ac:dyDescent="0.2">
      <c r="A110" s="157" t="s">
        <v>175</v>
      </c>
      <c r="B110" s="157" t="s">
        <v>144</v>
      </c>
      <c r="C110" s="157" t="s">
        <v>61</v>
      </c>
      <c r="D110" s="158" t="s">
        <v>207</v>
      </c>
      <c r="E110" s="158"/>
      <c r="F110" s="158" t="str">
        <f>LOOKUP(D110,$AB$9:$AC$13)</f>
        <v>5-10 Years Street Life</v>
      </c>
      <c r="G110" s="159">
        <v>20</v>
      </c>
      <c r="H110" s="159">
        <v>2000</v>
      </c>
      <c r="I110" s="160"/>
      <c r="J110" s="161">
        <f>((H110*G110)/9)</f>
        <v>4444.4444444444443</v>
      </c>
      <c r="K110" s="172">
        <f>J110*$K$8</f>
        <v>13333.333333333332</v>
      </c>
      <c r="L110" s="153">
        <f>J110*$L$8</f>
        <v>35555.555555555555</v>
      </c>
      <c r="M110" s="153">
        <f>J110*$M$8</f>
        <v>121555.55555555556</v>
      </c>
      <c r="N110" s="153">
        <f>M110+L110</f>
        <v>157111.11111111112</v>
      </c>
      <c r="O110" s="153">
        <f>(((((H110*4)*2)/27)*$O$8)*2)</f>
        <v>35555.555555555555</v>
      </c>
      <c r="P110" s="163"/>
      <c r="Q110" s="105">
        <f>O110+N110+K110+$C$9+P110</f>
        <v>206000.00000000003</v>
      </c>
      <c r="R110" s="145"/>
      <c r="S110" s="145"/>
      <c r="T110" s="145"/>
      <c r="U110" s="145"/>
      <c r="V110" s="145"/>
    </row>
    <row r="111" spans="1:22" x14ac:dyDescent="0.2">
      <c r="A111" s="157"/>
      <c r="B111" s="157"/>
      <c r="C111" s="157"/>
      <c r="D111" s="158"/>
      <c r="E111" s="158"/>
      <c r="F111" s="164" t="s">
        <v>343</v>
      </c>
      <c r="G111" s="159"/>
      <c r="H111" s="159"/>
      <c r="I111" s="160"/>
      <c r="J111" s="161"/>
      <c r="K111" s="172"/>
      <c r="L111" s="153"/>
      <c r="M111" s="153"/>
      <c r="N111" s="153"/>
      <c r="O111" s="153"/>
      <c r="P111" s="163"/>
      <c r="Q111" s="171">
        <f>SUM(Q107:Q110)</f>
        <v>919378</v>
      </c>
      <c r="R111" s="145"/>
      <c r="S111" s="145"/>
      <c r="T111" s="145"/>
      <c r="U111" s="145"/>
      <c r="V111" s="145"/>
    </row>
    <row r="112" spans="1:22" x14ac:dyDescent="0.2">
      <c r="A112" s="157"/>
      <c r="B112" s="157"/>
      <c r="C112" s="157"/>
      <c r="D112" s="158"/>
      <c r="E112" s="158"/>
      <c r="G112" s="159"/>
      <c r="H112" s="159"/>
      <c r="I112" s="160"/>
      <c r="J112" s="161"/>
      <c r="K112" s="172"/>
      <c r="L112" s="153"/>
      <c r="M112" s="153"/>
      <c r="N112" s="153"/>
      <c r="O112" s="153"/>
      <c r="P112" s="163"/>
      <c r="Q112" s="105"/>
      <c r="R112" s="145"/>
      <c r="S112" s="145"/>
      <c r="T112" s="145"/>
      <c r="U112" s="145"/>
      <c r="V112" s="145"/>
    </row>
    <row r="113" spans="1:22" x14ac:dyDescent="0.2">
      <c r="A113" s="157" t="s">
        <v>203</v>
      </c>
      <c r="B113" s="157">
        <v>2000</v>
      </c>
      <c r="C113" s="157" t="s">
        <v>110</v>
      </c>
      <c r="D113" s="158" t="s">
        <v>151</v>
      </c>
      <c r="E113" s="158">
        <v>2</v>
      </c>
      <c r="F113" s="158" t="str">
        <f>LOOKUP(D113,$AB$9:$AC$13)</f>
        <v>5-10 Years Street Life</v>
      </c>
      <c r="G113" s="159">
        <v>30</v>
      </c>
      <c r="H113" s="159">
        <v>700</v>
      </c>
      <c r="I113" s="160"/>
      <c r="J113" s="161">
        <f>((H113*G113)/9)</f>
        <v>2333.3333333333335</v>
      </c>
      <c r="K113" s="172">
        <f>J113*$K$8</f>
        <v>7000</v>
      </c>
      <c r="L113" s="153">
        <f>J113*$L$8</f>
        <v>18666.666666666668</v>
      </c>
      <c r="M113" s="153">
        <f>J113*$M$8</f>
        <v>63816.666666666672</v>
      </c>
      <c r="N113" s="153">
        <f>M113+L113</f>
        <v>82483.333333333343</v>
      </c>
      <c r="O113" s="153">
        <f>(((((H113*4)*2)/27)*$O$8)*2)</f>
        <v>12444.444444444445</v>
      </c>
      <c r="P113" s="163"/>
      <c r="Q113" s="105">
        <f>O113+N113+K113+$C$9+P113</f>
        <v>101927.77777777778</v>
      </c>
      <c r="R113" s="145"/>
      <c r="S113" s="145"/>
      <c r="T113" s="145"/>
      <c r="U113" s="145"/>
      <c r="V113" s="145"/>
    </row>
    <row r="114" spans="1:22" x14ac:dyDescent="0.2">
      <c r="A114" s="158" t="s">
        <v>203</v>
      </c>
      <c r="B114" s="158"/>
      <c r="C114" s="158" t="s">
        <v>169</v>
      </c>
      <c r="D114" s="158" t="s">
        <v>283</v>
      </c>
      <c r="E114" s="158"/>
      <c r="F114" s="158" t="str">
        <f>LOOKUP(D114,$AB$9:$AC$13)</f>
        <v>15-20 Years Street Life</v>
      </c>
      <c r="G114" s="158">
        <v>30</v>
      </c>
      <c r="H114" s="158">
        <v>1290</v>
      </c>
      <c r="I114" s="158"/>
      <c r="J114" s="174">
        <f>((H114*G114)/9)</f>
        <v>4300</v>
      </c>
      <c r="K114" s="123">
        <f>J114*$K$8</f>
        <v>12900</v>
      </c>
      <c r="L114" s="123">
        <f>J114*$L$8</f>
        <v>34400</v>
      </c>
      <c r="M114" s="123">
        <f>J114*$M$8</f>
        <v>117605</v>
      </c>
      <c r="N114" s="123">
        <f>M114+L114</f>
        <v>152005</v>
      </c>
      <c r="O114" s="123">
        <f>(((((H114*4)*2)/27)*$O$8)*2)</f>
        <v>22933.333333333332</v>
      </c>
      <c r="P114" s="123"/>
      <c r="Q114" s="123">
        <f>O114+N114+K114+$C$9+P114</f>
        <v>187838.33333333334</v>
      </c>
      <c r="R114" s="145"/>
      <c r="S114" s="145"/>
      <c r="T114" s="145"/>
      <c r="U114" s="145"/>
      <c r="V114" s="145"/>
    </row>
    <row r="115" spans="1:22" x14ac:dyDescent="0.2">
      <c r="A115" s="158"/>
      <c r="B115" s="158"/>
      <c r="C115" s="158"/>
      <c r="D115" s="158"/>
      <c r="E115" s="158"/>
      <c r="F115" s="164" t="s">
        <v>343</v>
      </c>
      <c r="G115" s="158"/>
      <c r="H115" s="158"/>
      <c r="I115" s="158"/>
      <c r="J115" s="174"/>
      <c r="K115" s="123"/>
      <c r="L115" s="123"/>
      <c r="M115" s="123"/>
      <c r="N115" s="123"/>
      <c r="O115" s="123"/>
      <c r="P115" s="123"/>
      <c r="Q115" s="175">
        <f>SUM(Q113:Q114)</f>
        <v>289766.11111111112</v>
      </c>
      <c r="R115" s="145"/>
      <c r="S115" s="145"/>
      <c r="T115" s="145"/>
      <c r="U115" s="145"/>
      <c r="V115" s="145"/>
    </row>
    <row r="116" spans="1:22" x14ac:dyDescent="0.2">
      <c r="A116" s="158"/>
      <c r="B116" s="158"/>
      <c r="C116" s="158"/>
      <c r="D116" s="158"/>
      <c r="E116" s="158"/>
      <c r="G116" s="158"/>
      <c r="H116" s="158"/>
      <c r="I116" s="158"/>
      <c r="J116" s="174"/>
      <c r="K116" s="123"/>
      <c r="L116" s="123"/>
      <c r="M116" s="123"/>
      <c r="N116" s="123"/>
      <c r="O116" s="123"/>
      <c r="P116" s="123"/>
      <c r="Q116" s="123"/>
      <c r="R116" s="145"/>
      <c r="S116" s="145"/>
      <c r="T116" s="145"/>
      <c r="U116" s="145"/>
      <c r="V116" s="145"/>
    </row>
    <row r="117" spans="1:22" x14ac:dyDescent="0.2">
      <c r="A117" s="157" t="s">
        <v>182</v>
      </c>
      <c r="B117" s="157">
        <v>1000</v>
      </c>
      <c r="C117" s="157" t="s">
        <v>110</v>
      </c>
      <c r="D117" s="158" t="s">
        <v>151</v>
      </c>
      <c r="E117" s="158">
        <v>3</v>
      </c>
      <c r="F117" s="158" t="str">
        <f>LOOKUP(D117,$AB$9:$AC$13)</f>
        <v>5-10 Years Street Life</v>
      </c>
      <c r="G117" s="159">
        <v>26</v>
      </c>
      <c r="H117" s="159">
        <v>475</v>
      </c>
      <c r="I117" s="160"/>
      <c r="J117" s="161">
        <f>((H117*G117)/9)</f>
        <v>1372.2222222222222</v>
      </c>
      <c r="K117" s="172">
        <f>J117*$K$8</f>
        <v>4116.6666666666661</v>
      </c>
      <c r="L117" s="153">
        <f>J117*$L$8</f>
        <v>10977.777777777777</v>
      </c>
      <c r="M117" s="153">
        <f>J117*$M$8</f>
        <v>37530.277777777781</v>
      </c>
      <c r="N117" s="153">
        <f>M117+L117</f>
        <v>48508.055555555562</v>
      </c>
      <c r="O117" s="153">
        <f>(((((H117*4)*2)/27)*$O$8)*2)</f>
        <v>8444.4444444444434</v>
      </c>
      <c r="P117" s="163"/>
      <c r="Q117" s="105">
        <f>O117+N117+K117+$C$9+P117</f>
        <v>61069.166666666672</v>
      </c>
      <c r="R117" s="145"/>
      <c r="S117" s="145"/>
      <c r="T117" s="145"/>
      <c r="U117" s="145"/>
      <c r="V117" s="145"/>
    </row>
    <row r="118" spans="1:22" x14ac:dyDescent="0.2">
      <c r="A118" s="157" t="s">
        <v>182</v>
      </c>
      <c r="B118" s="157" t="s">
        <v>183</v>
      </c>
      <c r="C118" s="157" t="s">
        <v>110</v>
      </c>
      <c r="D118" s="158" t="s">
        <v>151</v>
      </c>
      <c r="E118" s="158">
        <v>3</v>
      </c>
      <c r="F118" s="158" t="str">
        <f>LOOKUP(D118,$AB$9:$AC$13)</f>
        <v>5-10 Years Street Life</v>
      </c>
      <c r="G118" s="160">
        <v>26</v>
      </c>
      <c r="H118" s="159">
        <v>966</v>
      </c>
      <c r="I118" s="160"/>
      <c r="J118" s="161">
        <f>((H118*G118)/9)</f>
        <v>2790.6666666666665</v>
      </c>
      <c r="K118" s="172">
        <f>J118*$K$8</f>
        <v>8372</v>
      </c>
      <c r="L118" s="153">
        <f>J118*$L$8</f>
        <v>22325.333333333332</v>
      </c>
      <c r="M118" s="153">
        <f>J118*$M$8</f>
        <v>76324.733333333337</v>
      </c>
      <c r="N118" s="153">
        <f>M118+L118</f>
        <v>98650.066666666666</v>
      </c>
      <c r="O118" s="153">
        <f>(((((H118*4)*2)/27)*$O$8)*2)</f>
        <v>17173.333333333332</v>
      </c>
      <c r="P118" s="163"/>
      <c r="Q118" s="105">
        <f>O118+N118+K118+$C$9+P118</f>
        <v>124195.4</v>
      </c>
      <c r="R118" s="145"/>
      <c r="S118" s="145"/>
      <c r="T118" s="145"/>
      <c r="U118" s="145"/>
      <c r="V118" s="145"/>
    </row>
    <row r="119" spans="1:22" x14ac:dyDescent="0.2">
      <c r="A119" s="157"/>
      <c r="B119" s="157"/>
      <c r="C119" s="157"/>
      <c r="D119" s="158"/>
      <c r="E119" s="158"/>
      <c r="F119" s="164" t="s">
        <v>343</v>
      </c>
      <c r="G119" s="160"/>
      <c r="H119" s="159"/>
      <c r="I119" s="160"/>
      <c r="J119" s="161"/>
      <c r="K119" s="172"/>
      <c r="L119" s="153"/>
      <c r="M119" s="153"/>
      <c r="N119" s="153"/>
      <c r="O119" s="153"/>
      <c r="P119" s="163"/>
      <c r="Q119" s="105">
        <f>SUM(Q117:Q118)</f>
        <v>185264.56666666665</v>
      </c>
      <c r="R119" s="145"/>
      <c r="S119" s="145"/>
      <c r="T119" s="145"/>
      <c r="U119" s="145"/>
      <c r="V119" s="145"/>
    </row>
    <row r="120" spans="1:22" x14ac:dyDescent="0.2">
      <c r="A120" s="157"/>
      <c r="B120" s="157"/>
      <c r="C120" s="157"/>
      <c r="D120" s="158"/>
      <c r="E120" s="158"/>
      <c r="G120" s="160"/>
      <c r="H120" s="159"/>
      <c r="I120" s="160"/>
      <c r="J120" s="161"/>
      <c r="K120" s="172"/>
      <c r="L120" s="153"/>
      <c r="M120" s="153"/>
      <c r="N120" s="153"/>
      <c r="O120" s="153"/>
      <c r="P120" s="163"/>
      <c r="Q120" s="105"/>
      <c r="R120" s="145"/>
      <c r="S120" s="145"/>
      <c r="T120" s="145"/>
      <c r="U120" s="145"/>
      <c r="V120" s="145"/>
    </row>
    <row r="121" spans="1:22" x14ac:dyDescent="0.2">
      <c r="A121" s="158" t="s">
        <v>292</v>
      </c>
      <c r="B121" s="158">
        <v>6000</v>
      </c>
      <c r="C121" s="158" t="s">
        <v>169</v>
      </c>
      <c r="D121" s="158" t="s">
        <v>283</v>
      </c>
      <c r="E121" s="158"/>
      <c r="F121" s="158" t="str">
        <f>LOOKUP(D121,$AB$9:$AC$13)</f>
        <v>15-20 Years Street Life</v>
      </c>
      <c r="G121" s="158">
        <v>32</v>
      </c>
      <c r="H121" s="158">
        <v>1127</v>
      </c>
      <c r="I121" s="158"/>
      <c r="J121" s="174">
        <f>((H121*G121)/9)</f>
        <v>4007.1111111111113</v>
      </c>
      <c r="K121" s="145">
        <f>J121*$K$8</f>
        <v>12021.333333333334</v>
      </c>
      <c r="L121" s="145">
        <f>J121*$L$8</f>
        <v>32056.888888888891</v>
      </c>
      <c r="M121" s="145">
        <f>J121*$M$8</f>
        <v>109594.4888888889</v>
      </c>
      <c r="N121" s="145">
        <f>M121+L121</f>
        <v>141651.37777777779</v>
      </c>
      <c r="O121" s="145">
        <f>(((((H121*4)*2)/27)*$O$8)*2)</f>
        <v>20035.555555555555</v>
      </c>
      <c r="P121" s="145"/>
      <c r="Q121" s="145">
        <f>O121+N121+K121+$C$9+P121</f>
        <v>173708.26666666669</v>
      </c>
      <c r="R121" s="145"/>
      <c r="S121" s="145"/>
      <c r="T121" s="145"/>
      <c r="U121" s="145"/>
      <c r="V121" s="145"/>
    </row>
    <row r="122" spans="1:22" x14ac:dyDescent="0.2">
      <c r="A122" s="157" t="s">
        <v>184</v>
      </c>
      <c r="B122" s="157" t="s">
        <v>185</v>
      </c>
      <c r="C122" s="157" t="s">
        <v>110</v>
      </c>
      <c r="D122" s="158" t="s">
        <v>151</v>
      </c>
      <c r="E122" s="158">
        <v>3</v>
      </c>
      <c r="F122" s="158" t="str">
        <f>LOOKUP(D122,$AB$9:$AC$13)</f>
        <v>5-10 Years Street Life</v>
      </c>
      <c r="G122" s="160">
        <v>26</v>
      </c>
      <c r="H122" s="159">
        <v>1309</v>
      </c>
      <c r="I122" s="160"/>
      <c r="J122" s="161">
        <f>((H122*G122)/9)</f>
        <v>3781.5555555555557</v>
      </c>
      <c r="K122" s="172">
        <f>J122*$K$8</f>
        <v>11344.666666666668</v>
      </c>
      <c r="L122" s="153">
        <f>J122*$L$8</f>
        <v>30252.444444444445</v>
      </c>
      <c r="M122" s="153">
        <f>J122*$M$8</f>
        <v>103425.54444444446</v>
      </c>
      <c r="N122" s="153">
        <f>M122+L122</f>
        <v>133677.98888888891</v>
      </c>
      <c r="O122" s="153">
        <f>(((((H122*4)*2)/27)*$O$8)*2)</f>
        <v>23271.111111111109</v>
      </c>
      <c r="P122" s="163"/>
      <c r="Q122" s="105">
        <f>O122+N122+K122+$C$9+P122</f>
        <v>168293.76666666669</v>
      </c>
      <c r="R122" s="145"/>
      <c r="S122" s="145"/>
      <c r="T122" s="145"/>
      <c r="U122" s="145"/>
      <c r="V122" s="145"/>
    </row>
    <row r="123" spans="1:22" x14ac:dyDescent="0.2">
      <c r="A123" s="157"/>
      <c r="B123" s="157"/>
      <c r="C123" s="157"/>
      <c r="D123" s="158"/>
      <c r="E123" s="158"/>
      <c r="F123" s="164" t="s">
        <v>343</v>
      </c>
      <c r="G123" s="160"/>
      <c r="H123" s="159"/>
      <c r="I123" s="160"/>
      <c r="J123" s="161"/>
      <c r="K123" s="172"/>
      <c r="L123" s="153"/>
      <c r="M123" s="153"/>
      <c r="N123" s="153"/>
      <c r="O123" s="153"/>
      <c r="P123" s="163"/>
      <c r="Q123" s="171">
        <f>SUM(Q121:Q122)</f>
        <v>342002.03333333338</v>
      </c>
      <c r="R123" s="145"/>
      <c r="S123" s="145"/>
      <c r="T123" s="145"/>
      <c r="U123" s="145"/>
      <c r="V123" s="145"/>
    </row>
    <row r="124" spans="1:22" x14ac:dyDescent="0.2">
      <c r="A124" s="157"/>
      <c r="B124" s="157"/>
      <c r="C124" s="157"/>
      <c r="D124" s="158"/>
      <c r="E124" s="158"/>
      <c r="G124" s="160"/>
      <c r="H124" s="159"/>
      <c r="I124" s="160"/>
      <c r="J124" s="161"/>
      <c r="K124" s="172"/>
      <c r="L124" s="153"/>
      <c r="M124" s="153"/>
      <c r="N124" s="153"/>
      <c r="O124" s="153"/>
      <c r="P124" s="163"/>
      <c r="Q124" s="105"/>
      <c r="R124" s="145"/>
      <c r="S124" s="145"/>
      <c r="T124" s="145"/>
      <c r="U124" s="145"/>
      <c r="V124" s="145"/>
    </row>
    <row r="125" spans="1:22" x14ac:dyDescent="0.2">
      <c r="A125" s="157" t="s">
        <v>96</v>
      </c>
      <c r="B125" s="157" t="s">
        <v>97</v>
      </c>
      <c r="C125" s="157" t="s">
        <v>61</v>
      </c>
      <c r="D125" s="158" t="s">
        <v>62</v>
      </c>
      <c r="E125" s="158">
        <v>4</v>
      </c>
      <c r="F125" s="158" t="str">
        <f>LOOKUP(D125,$AB$9:$AC$13)</f>
        <v>Needs Reconstruction</v>
      </c>
      <c r="G125" s="160">
        <v>20</v>
      </c>
      <c r="H125" s="159">
        <v>294</v>
      </c>
      <c r="I125" s="160"/>
      <c r="J125" s="161">
        <f>((H125*G125)/9)</f>
        <v>653.33333333333337</v>
      </c>
      <c r="K125" s="172">
        <f>J125*$K$8</f>
        <v>1960</v>
      </c>
      <c r="L125" s="153">
        <f>J125*$L$8</f>
        <v>5226.666666666667</v>
      </c>
      <c r="M125" s="153">
        <f>J125*$M$8</f>
        <v>17868.666666666668</v>
      </c>
      <c r="N125" s="153">
        <f>M125+L125</f>
        <v>23095.333333333336</v>
      </c>
      <c r="O125" s="153">
        <f>(((((H125*4)*2)/27)*$O$8)*2)</f>
        <v>5226.666666666667</v>
      </c>
      <c r="P125" s="163"/>
      <c r="Q125" s="105">
        <f>O125+N125+K125+$C$9+P125</f>
        <v>30282.000000000004</v>
      </c>
      <c r="R125" s="145"/>
      <c r="S125" s="145"/>
      <c r="T125" s="145"/>
      <c r="U125" s="145"/>
      <c r="V125" s="145"/>
    </row>
    <row r="126" spans="1:22" x14ac:dyDescent="0.2">
      <c r="A126" s="157" t="s">
        <v>96</v>
      </c>
      <c r="B126" s="157">
        <v>900</v>
      </c>
      <c r="C126" s="157" t="s">
        <v>61</v>
      </c>
      <c r="D126" s="158" t="s">
        <v>151</v>
      </c>
      <c r="E126" s="158">
        <v>4</v>
      </c>
      <c r="F126" s="158" t="str">
        <f>LOOKUP(D126,$AB$9:$AC$13)</f>
        <v>5-10 Years Street Life</v>
      </c>
      <c r="G126" s="159">
        <v>20</v>
      </c>
      <c r="H126" s="159">
        <v>1250</v>
      </c>
      <c r="I126" s="160"/>
      <c r="J126" s="161">
        <f>((H126*G126)/9)</f>
        <v>2777.7777777777778</v>
      </c>
      <c r="K126" s="172">
        <f>J126*$K$8</f>
        <v>8333.3333333333339</v>
      </c>
      <c r="L126" s="153">
        <f>J126*$L$8</f>
        <v>22222.222222222223</v>
      </c>
      <c r="M126" s="153">
        <f>J126*$M$8</f>
        <v>75972.222222222234</v>
      </c>
      <c r="N126" s="153">
        <f>M126+L126</f>
        <v>98194.444444444453</v>
      </c>
      <c r="O126" s="153">
        <f>(((((H126*4)*2)/27)*$O$8)*2)</f>
        <v>22222.222222222223</v>
      </c>
      <c r="P126" s="163"/>
      <c r="Q126" s="105">
        <f>O126+N126+K126+$C$9+P126</f>
        <v>128750</v>
      </c>
      <c r="R126" s="145"/>
      <c r="S126" s="145"/>
      <c r="T126" s="145"/>
      <c r="U126" s="145"/>
      <c r="V126" s="145"/>
    </row>
    <row r="127" spans="1:22" x14ac:dyDescent="0.2">
      <c r="A127" s="157" t="s">
        <v>96</v>
      </c>
      <c r="B127" s="158" t="s">
        <v>155</v>
      </c>
      <c r="C127" s="158" t="s">
        <v>61</v>
      </c>
      <c r="D127" s="158" t="s">
        <v>151</v>
      </c>
      <c r="E127" s="158">
        <v>4</v>
      </c>
      <c r="F127" s="158" t="str">
        <f>LOOKUP(D127,$AB$9:$AC$13)</f>
        <v>5-10 Years Street Life</v>
      </c>
      <c r="G127" s="159">
        <v>20</v>
      </c>
      <c r="H127" s="159">
        <v>727</v>
      </c>
      <c r="I127" s="160"/>
      <c r="J127" s="161">
        <f>((H127*G127)/9)</f>
        <v>1615.5555555555557</v>
      </c>
      <c r="K127" s="172">
        <f>J127*$K$8</f>
        <v>4846.666666666667</v>
      </c>
      <c r="L127" s="153">
        <f>J127*$L$8</f>
        <v>12924.444444444445</v>
      </c>
      <c r="M127" s="153">
        <f>J127*$M$8</f>
        <v>44185.444444444453</v>
      </c>
      <c r="N127" s="153">
        <f>M127+L127</f>
        <v>57109.888888888898</v>
      </c>
      <c r="O127" s="153">
        <f>(((((H127*4)*2)/27)*$O$8)*2)</f>
        <v>12924.444444444445</v>
      </c>
      <c r="P127" s="163"/>
      <c r="Q127" s="105">
        <f>O127+N127+K127+$C$9+P127</f>
        <v>74881.000000000015</v>
      </c>
      <c r="R127" s="145"/>
      <c r="S127" s="145"/>
      <c r="T127" s="145"/>
      <c r="U127" s="145"/>
      <c r="V127" s="145"/>
    </row>
    <row r="128" spans="1:22" x14ac:dyDescent="0.2">
      <c r="A128" s="157"/>
      <c r="B128" s="158"/>
      <c r="C128" s="158"/>
      <c r="D128" s="158"/>
      <c r="E128" s="158"/>
      <c r="F128" s="164" t="s">
        <v>343</v>
      </c>
      <c r="G128" s="159"/>
      <c r="H128" s="159"/>
      <c r="I128" s="160"/>
      <c r="J128" s="161"/>
      <c r="K128" s="172"/>
      <c r="L128" s="153"/>
      <c r="M128" s="153"/>
      <c r="N128" s="153"/>
      <c r="O128" s="153"/>
      <c r="P128" s="163"/>
      <c r="Q128" s="171">
        <f>SUM(Q125:Q127)</f>
        <v>233913</v>
      </c>
      <c r="R128" s="145"/>
      <c r="S128" s="145"/>
      <c r="T128" s="145"/>
      <c r="U128" s="145"/>
      <c r="V128" s="145"/>
    </row>
    <row r="129" spans="1:22" x14ac:dyDescent="0.2">
      <c r="A129" s="157"/>
      <c r="B129" s="158"/>
      <c r="C129" s="158"/>
      <c r="D129" s="158"/>
      <c r="E129" s="158"/>
      <c r="G129" s="159"/>
      <c r="H129" s="159"/>
      <c r="I129" s="160"/>
      <c r="J129" s="161"/>
      <c r="K129" s="172"/>
      <c r="L129" s="153"/>
      <c r="M129" s="153"/>
      <c r="N129" s="153"/>
      <c r="O129" s="153"/>
      <c r="P129" s="163"/>
      <c r="Q129" s="105"/>
      <c r="R129" s="145"/>
      <c r="S129" s="145"/>
      <c r="T129" s="145"/>
      <c r="U129" s="145"/>
      <c r="V129" s="145"/>
    </row>
    <row r="130" spans="1:22" x14ac:dyDescent="0.2">
      <c r="A130" s="157" t="s">
        <v>259</v>
      </c>
      <c r="B130" s="157">
        <v>800</v>
      </c>
      <c r="C130" s="157" t="s">
        <v>77</v>
      </c>
      <c r="D130" s="158" t="s">
        <v>255</v>
      </c>
      <c r="E130" s="158"/>
      <c r="F130" s="158" t="str">
        <f>LOOKUP(D130,$AB$9:$AC$13)</f>
        <v>10-15 Years Street Life</v>
      </c>
      <c r="G130" s="159">
        <v>20</v>
      </c>
      <c r="H130" s="159">
        <v>290</v>
      </c>
      <c r="I130" s="160"/>
      <c r="J130" s="161">
        <f>((H130*G130)/9)</f>
        <v>644.44444444444446</v>
      </c>
      <c r="K130" s="172">
        <f>J130*$K$8</f>
        <v>1933.3333333333335</v>
      </c>
      <c r="L130" s="153">
        <f>J130*$L$8</f>
        <v>5155.5555555555557</v>
      </c>
      <c r="M130" s="153">
        <f>J130*$M$8</f>
        <v>17625.555555555558</v>
      </c>
      <c r="N130" s="153">
        <f>M130+L130</f>
        <v>22781.111111111113</v>
      </c>
      <c r="O130" s="153">
        <f>(((((H130*4)*2)/27)*$O$8)*2)</f>
        <v>5155.5555555555557</v>
      </c>
      <c r="P130" s="163"/>
      <c r="Q130" s="105">
        <f>O130+N130+K130+$C$9+P130</f>
        <v>29870</v>
      </c>
      <c r="R130" s="145"/>
      <c r="S130" s="145"/>
      <c r="T130" s="145"/>
      <c r="U130" s="145"/>
      <c r="V130" s="145"/>
    </row>
    <row r="131" spans="1:22" x14ac:dyDescent="0.2">
      <c r="A131" s="157" t="s">
        <v>128</v>
      </c>
      <c r="B131" s="157" t="s">
        <v>129</v>
      </c>
      <c r="C131" s="157" t="s">
        <v>110</v>
      </c>
      <c r="D131" s="158" t="s">
        <v>62</v>
      </c>
      <c r="E131" s="158">
        <v>3</v>
      </c>
      <c r="F131" s="158" t="str">
        <f>LOOKUP(D131,$AB$9:$AC$13)</f>
        <v>Needs Reconstruction</v>
      </c>
      <c r="G131" s="159">
        <v>20</v>
      </c>
      <c r="H131" s="159">
        <v>1860</v>
      </c>
      <c r="I131" s="160"/>
      <c r="J131" s="161">
        <f>((H131*G131)/9)</f>
        <v>4133.333333333333</v>
      </c>
      <c r="K131" s="172">
        <f>J131*$K$8</f>
        <v>12400</v>
      </c>
      <c r="L131" s="153">
        <f>J131*$L$8</f>
        <v>33066.666666666664</v>
      </c>
      <c r="M131" s="153">
        <f>J131*$M$8</f>
        <v>113046.66666666667</v>
      </c>
      <c r="N131" s="153">
        <f>M131+L131</f>
        <v>146113.33333333334</v>
      </c>
      <c r="O131" s="153">
        <f>(((((H131*4)*2)/27)*$O$8)*2)</f>
        <v>33066.666666666664</v>
      </c>
      <c r="P131" s="163"/>
      <c r="Q131" s="105">
        <f>O131+N131+K131+$C$9+P131</f>
        <v>191580</v>
      </c>
      <c r="R131" s="145"/>
      <c r="S131" s="145"/>
      <c r="T131" s="145"/>
      <c r="U131" s="145"/>
      <c r="V131" s="145"/>
    </row>
    <row r="132" spans="1:22" x14ac:dyDescent="0.2">
      <c r="A132" s="157" t="s">
        <v>128</v>
      </c>
      <c r="B132" s="157">
        <v>700</v>
      </c>
      <c r="C132" s="157" t="s">
        <v>110</v>
      </c>
      <c r="D132" s="158" t="s">
        <v>207</v>
      </c>
      <c r="E132" s="158"/>
      <c r="F132" s="158" t="str">
        <f>LOOKUP(D132,$AB$9:$AC$13)</f>
        <v>5-10 Years Street Life</v>
      </c>
      <c r="G132" s="159">
        <v>21</v>
      </c>
      <c r="H132" s="159">
        <v>944</v>
      </c>
      <c r="I132" s="160"/>
      <c r="J132" s="161">
        <f>((H132*G132)/9)</f>
        <v>2202.6666666666665</v>
      </c>
      <c r="K132" s="172">
        <f>J132*$K$8</f>
        <v>6608</v>
      </c>
      <c r="L132" s="153">
        <f>J132*$L$8</f>
        <v>17621.333333333332</v>
      </c>
      <c r="M132" s="153">
        <f>J132*$M$8</f>
        <v>60242.933333333334</v>
      </c>
      <c r="N132" s="153">
        <f>M132+L132</f>
        <v>77864.266666666663</v>
      </c>
      <c r="O132" s="153">
        <f>(((((H132*4)*2)/27)*$O$8)*2)</f>
        <v>16782.222222222223</v>
      </c>
      <c r="P132" s="163"/>
      <c r="Q132" s="105">
        <f>O132+N132+K132+$C$9+P132</f>
        <v>101254.48888888888</v>
      </c>
      <c r="R132" s="145"/>
      <c r="S132" s="145"/>
      <c r="T132" s="145"/>
      <c r="U132" s="145"/>
      <c r="V132" s="145"/>
    </row>
    <row r="133" spans="1:22" x14ac:dyDescent="0.2">
      <c r="A133" s="157" t="s">
        <v>128</v>
      </c>
      <c r="B133" s="157" t="s">
        <v>142</v>
      </c>
      <c r="C133" s="157" t="s">
        <v>169</v>
      </c>
      <c r="D133" s="158" t="s">
        <v>255</v>
      </c>
      <c r="E133" s="158"/>
      <c r="F133" s="158" t="str">
        <f>LOOKUP(D133,$AB$9:$AC$13)</f>
        <v>10-15 Years Street Life</v>
      </c>
      <c r="G133" s="159">
        <v>29</v>
      </c>
      <c r="H133" s="159">
        <v>1015</v>
      </c>
      <c r="I133" s="160"/>
      <c r="J133" s="161">
        <f>((H133*G133)/9)</f>
        <v>3270.5555555555557</v>
      </c>
      <c r="K133" s="172">
        <f>J133*$K$8</f>
        <v>9811.6666666666679</v>
      </c>
      <c r="L133" s="153">
        <f>J133*$L$8</f>
        <v>26164.444444444445</v>
      </c>
      <c r="M133" s="153">
        <f>J133*$M$8</f>
        <v>89449.694444444453</v>
      </c>
      <c r="N133" s="153">
        <f>M133+L133</f>
        <v>115614.13888888891</v>
      </c>
      <c r="O133" s="153">
        <f>(((((H133*4)*2)/27)*$O$8)*2)</f>
        <v>18044.444444444445</v>
      </c>
      <c r="P133" s="163"/>
      <c r="Q133" s="105">
        <f>O133+N133+K133+$C$9+P133</f>
        <v>143470.25</v>
      </c>
      <c r="R133" s="145"/>
      <c r="S133" s="145"/>
      <c r="T133" s="145"/>
      <c r="U133" s="145"/>
      <c r="V133" s="145"/>
    </row>
    <row r="134" spans="1:22" x14ac:dyDescent="0.2">
      <c r="A134" s="157"/>
      <c r="B134" s="157"/>
      <c r="C134" s="157"/>
      <c r="D134" s="158"/>
      <c r="E134" s="158"/>
      <c r="F134" s="164" t="s">
        <v>343</v>
      </c>
      <c r="G134" s="159"/>
      <c r="H134" s="159"/>
      <c r="I134" s="160"/>
      <c r="J134" s="161"/>
      <c r="K134" s="172"/>
      <c r="L134" s="153"/>
      <c r="M134" s="153"/>
      <c r="N134" s="153"/>
      <c r="O134" s="153"/>
      <c r="P134" s="163"/>
      <c r="Q134" s="171">
        <f>SUM(Q130:Q133)</f>
        <v>466174.73888888885</v>
      </c>
      <c r="R134" s="145"/>
      <c r="S134" s="145"/>
      <c r="T134" s="145"/>
      <c r="U134" s="145"/>
      <c r="V134" s="145"/>
    </row>
    <row r="135" spans="1:22" x14ac:dyDescent="0.2">
      <c r="A135" s="157"/>
      <c r="B135" s="157"/>
      <c r="C135" s="157"/>
      <c r="D135" s="158"/>
      <c r="E135" s="158"/>
      <c r="G135" s="159"/>
      <c r="H135" s="159"/>
      <c r="I135" s="160"/>
      <c r="J135" s="161"/>
      <c r="K135" s="172"/>
      <c r="L135" s="153"/>
      <c r="M135" s="153"/>
      <c r="N135" s="153"/>
      <c r="O135" s="153"/>
      <c r="P135" s="163"/>
      <c r="Q135" s="105"/>
      <c r="R135" s="145"/>
      <c r="S135" s="145"/>
      <c r="T135" s="145"/>
      <c r="U135" s="145"/>
      <c r="V135" s="145"/>
    </row>
    <row r="136" spans="1:22" x14ac:dyDescent="0.2">
      <c r="A136" s="157" t="s">
        <v>152</v>
      </c>
      <c r="B136" s="157">
        <v>100</v>
      </c>
      <c r="C136" s="158" t="s">
        <v>77</v>
      </c>
      <c r="D136" s="158" t="s">
        <v>151</v>
      </c>
      <c r="E136" s="158">
        <v>4</v>
      </c>
      <c r="F136" s="158" t="str">
        <f>LOOKUP(D136,$AB$9:$AC$13)</f>
        <v>5-10 Years Street Life</v>
      </c>
      <c r="G136" s="159">
        <v>24</v>
      </c>
      <c r="H136" s="159">
        <v>412</v>
      </c>
      <c r="I136" s="160"/>
      <c r="J136" s="161">
        <f>((H136*G136)/9)</f>
        <v>1098.6666666666667</v>
      </c>
      <c r="K136" s="172">
        <f>J136*$K$8</f>
        <v>3296</v>
      </c>
      <c r="L136" s="153">
        <f>J136*$L$8</f>
        <v>8789.3333333333339</v>
      </c>
      <c r="M136" s="153">
        <f>J136*$M$8</f>
        <v>30048.533333333336</v>
      </c>
      <c r="N136" s="153">
        <f>M136+L136</f>
        <v>38837.866666666669</v>
      </c>
      <c r="O136" s="153">
        <f>(((((H136*4)*2)/27)*$O$8)*2)</f>
        <v>7324.4444444444443</v>
      </c>
      <c r="P136" s="163"/>
      <c r="Q136" s="105">
        <f>O136+N136+K136+$C$9+P136</f>
        <v>49458.311111111114</v>
      </c>
      <c r="R136" s="145"/>
      <c r="S136" s="145"/>
      <c r="T136" s="145"/>
      <c r="U136" s="145"/>
      <c r="V136" s="145"/>
    </row>
    <row r="137" spans="1:22" x14ac:dyDescent="0.2">
      <c r="A137" s="157" t="s">
        <v>152</v>
      </c>
      <c r="B137" s="157">
        <v>200</v>
      </c>
      <c r="C137" s="158" t="s">
        <v>77</v>
      </c>
      <c r="D137" s="158" t="s">
        <v>151</v>
      </c>
      <c r="E137" s="158">
        <v>4</v>
      </c>
      <c r="F137" s="158" t="str">
        <f>LOOKUP(D137,$AB$9:$AC$13)</f>
        <v>5-10 Years Street Life</v>
      </c>
      <c r="G137" s="159">
        <v>24</v>
      </c>
      <c r="H137" s="159">
        <v>815</v>
      </c>
      <c r="I137" s="160"/>
      <c r="J137" s="161">
        <f>((H137*G137)/9)</f>
        <v>2173.3333333333335</v>
      </c>
      <c r="K137" s="172">
        <f>J137*$K$8</f>
        <v>6520</v>
      </c>
      <c r="L137" s="153">
        <f>J137*$L$8</f>
        <v>17386.666666666668</v>
      </c>
      <c r="M137" s="153">
        <f>J137*$M$8</f>
        <v>59440.666666666672</v>
      </c>
      <c r="N137" s="153">
        <f>M137+L137</f>
        <v>76827.333333333343</v>
      </c>
      <c r="O137" s="153">
        <f>(((((H137*4)*2)/27)*$O$8)*2)</f>
        <v>14488.888888888891</v>
      </c>
      <c r="P137" s="163"/>
      <c r="Q137" s="105">
        <f>O137+N137+K137+$C$9+P137</f>
        <v>97836.222222222234</v>
      </c>
      <c r="R137" s="145"/>
      <c r="S137" s="145"/>
      <c r="T137" s="145"/>
      <c r="U137" s="145"/>
      <c r="V137" s="145"/>
    </row>
    <row r="138" spans="1:22" x14ac:dyDescent="0.2">
      <c r="A138" s="157"/>
      <c r="B138" s="157"/>
      <c r="C138" s="158"/>
      <c r="D138" s="158"/>
      <c r="E138" s="158"/>
      <c r="F138" s="164" t="s">
        <v>343</v>
      </c>
      <c r="G138" s="159"/>
      <c r="H138" s="159"/>
      <c r="I138" s="160"/>
      <c r="J138" s="161"/>
      <c r="K138" s="172"/>
      <c r="L138" s="153"/>
      <c r="M138" s="153"/>
      <c r="N138" s="153"/>
      <c r="O138" s="153"/>
      <c r="P138" s="163"/>
      <c r="Q138" s="171">
        <f>SUM(Q136:Q137)</f>
        <v>147294.53333333335</v>
      </c>
      <c r="R138" s="145"/>
      <c r="S138" s="145"/>
      <c r="T138" s="145"/>
      <c r="U138" s="145"/>
      <c r="V138" s="145"/>
    </row>
    <row r="139" spans="1:22" x14ac:dyDescent="0.2">
      <c r="A139" s="157"/>
      <c r="B139" s="157"/>
      <c r="C139" s="158"/>
      <c r="D139" s="158"/>
      <c r="E139" s="158"/>
      <c r="F139" s="158"/>
      <c r="G139" s="159"/>
      <c r="H139" s="159"/>
      <c r="I139" s="160"/>
      <c r="J139" s="161"/>
      <c r="K139" s="172"/>
      <c r="L139" s="153"/>
      <c r="M139" s="153"/>
      <c r="N139" s="153"/>
      <c r="O139" s="153"/>
      <c r="P139" s="163"/>
      <c r="Q139" s="105"/>
      <c r="R139" s="145"/>
      <c r="S139" s="145"/>
      <c r="T139" s="145"/>
      <c r="U139" s="145"/>
      <c r="V139" s="145"/>
    </row>
    <row r="140" spans="1:22" x14ac:dyDescent="0.2">
      <c r="A140" s="157" t="s">
        <v>238</v>
      </c>
      <c r="B140" s="157">
        <v>100</v>
      </c>
      <c r="C140" s="158" t="s">
        <v>61</v>
      </c>
      <c r="D140" s="158" t="s">
        <v>207</v>
      </c>
      <c r="E140" s="158"/>
      <c r="F140" s="158" t="str">
        <f>LOOKUP(D140,$AB$9:$AC$13)</f>
        <v>5-10 Years Street Life</v>
      </c>
      <c r="G140" s="159">
        <v>21</v>
      </c>
      <c r="H140" s="159">
        <v>500</v>
      </c>
      <c r="I140" s="160"/>
      <c r="J140" s="161">
        <f>((H140*G140)/9)</f>
        <v>1166.6666666666667</v>
      </c>
      <c r="K140" s="172">
        <f>J140*$K$8</f>
        <v>3500</v>
      </c>
      <c r="L140" s="153">
        <f>J140*$L$8</f>
        <v>9333.3333333333339</v>
      </c>
      <c r="M140" s="153">
        <f>J140*$M$8</f>
        <v>31908.333333333336</v>
      </c>
      <c r="N140" s="153">
        <f>M140+L140</f>
        <v>41241.666666666672</v>
      </c>
      <c r="O140" s="153">
        <f>(((((H140*4)*2)/27)*$O$8)*2)</f>
        <v>8888.8888888888887</v>
      </c>
      <c r="P140" s="163"/>
      <c r="Q140" s="105">
        <f>O140+N140+K140+$C$9+P140</f>
        <v>53630.555555555562</v>
      </c>
      <c r="R140" s="145"/>
      <c r="S140" s="145"/>
      <c r="T140" s="145"/>
      <c r="U140" s="145"/>
      <c r="V140" s="145"/>
    </row>
    <row r="141" spans="1:22" x14ac:dyDescent="0.2">
      <c r="A141" s="157" t="s">
        <v>239</v>
      </c>
      <c r="B141" s="157" t="s">
        <v>148</v>
      </c>
      <c r="C141" s="158" t="s">
        <v>61</v>
      </c>
      <c r="D141" s="157" t="s">
        <v>207</v>
      </c>
      <c r="E141" s="157"/>
      <c r="F141" s="158" t="str">
        <f>LOOKUP(D141,$AB$9:$AC$13)</f>
        <v>5-10 Years Street Life</v>
      </c>
      <c r="G141" s="160">
        <v>20</v>
      </c>
      <c r="H141" s="159">
        <v>2290</v>
      </c>
      <c r="I141" s="160"/>
      <c r="J141" s="161">
        <f>((H141*G141)/9)</f>
        <v>5088.8888888888887</v>
      </c>
      <c r="K141" s="172">
        <f>J141*$K$8</f>
        <v>15266.666666666666</v>
      </c>
      <c r="L141" s="153">
        <f>J141*$L$8</f>
        <v>40711.111111111109</v>
      </c>
      <c r="M141" s="153">
        <f>J141*$M$8</f>
        <v>139181.11111111112</v>
      </c>
      <c r="N141" s="153">
        <f>M141+L141</f>
        <v>179892.22222222225</v>
      </c>
      <c r="O141" s="153">
        <f>(((((H141*4)*2)/27)*$O$8)*2)</f>
        <v>40711.111111111109</v>
      </c>
      <c r="P141" s="163"/>
      <c r="Q141" s="105">
        <f>O141+N141+K141+$C$9+P141</f>
        <v>235870.00000000003</v>
      </c>
      <c r="R141" s="145"/>
      <c r="S141" s="145"/>
      <c r="T141" s="145"/>
      <c r="U141" s="145"/>
      <c r="V141" s="145"/>
    </row>
    <row r="142" spans="1:22" x14ac:dyDescent="0.2">
      <c r="A142" s="157"/>
      <c r="B142" s="157"/>
      <c r="C142" s="158"/>
      <c r="D142" s="157"/>
      <c r="E142" s="157"/>
      <c r="F142" s="164" t="s">
        <v>343</v>
      </c>
      <c r="G142" s="160"/>
      <c r="H142" s="159"/>
      <c r="I142" s="160"/>
      <c r="J142" s="161"/>
      <c r="K142" s="172"/>
      <c r="L142" s="153"/>
      <c r="M142" s="153"/>
      <c r="N142" s="153"/>
      <c r="O142" s="153"/>
      <c r="P142" s="163"/>
      <c r="Q142" s="171">
        <f>SUM(Q140:Q141)</f>
        <v>289500.55555555562</v>
      </c>
      <c r="R142" s="145"/>
      <c r="S142" s="145"/>
      <c r="T142" s="145"/>
      <c r="U142" s="145"/>
      <c r="V142" s="145"/>
    </row>
    <row r="143" spans="1:22" x14ac:dyDescent="0.2">
      <c r="A143" s="157"/>
      <c r="B143" s="157"/>
      <c r="C143" s="158"/>
      <c r="D143" s="157"/>
      <c r="E143" s="157"/>
      <c r="G143" s="160"/>
      <c r="H143" s="159"/>
      <c r="I143" s="160"/>
      <c r="J143" s="161"/>
      <c r="K143" s="172"/>
      <c r="L143" s="153"/>
      <c r="M143" s="153"/>
      <c r="N143" s="153"/>
      <c r="O143" s="153"/>
      <c r="P143" s="163"/>
      <c r="Q143" s="105"/>
      <c r="R143" s="145"/>
      <c r="S143" s="145"/>
      <c r="T143" s="145"/>
      <c r="U143" s="145"/>
      <c r="V143" s="145"/>
    </row>
    <row r="144" spans="1:22" x14ac:dyDescent="0.2">
      <c r="A144" s="157" t="s">
        <v>272</v>
      </c>
      <c r="B144" s="157">
        <v>600</v>
      </c>
      <c r="C144" s="158" t="s">
        <v>169</v>
      </c>
      <c r="D144" s="158" t="s">
        <v>255</v>
      </c>
      <c r="E144" s="158"/>
      <c r="F144" s="158" t="str">
        <f>LOOKUP(D144,$AB$9:$AC$13)</f>
        <v>10-15 Years Street Life</v>
      </c>
      <c r="G144" s="159">
        <v>20</v>
      </c>
      <c r="H144" s="159">
        <v>500</v>
      </c>
      <c r="I144" s="160"/>
      <c r="J144" s="161">
        <f>((H144*G144)/9)</f>
        <v>1111.1111111111111</v>
      </c>
      <c r="K144" s="172">
        <f>J144*$K$8</f>
        <v>3333.333333333333</v>
      </c>
      <c r="L144" s="153">
        <f>J144*$L$8</f>
        <v>8888.8888888888887</v>
      </c>
      <c r="M144" s="153">
        <f>J144*$M$8</f>
        <v>30388.888888888891</v>
      </c>
      <c r="N144" s="153">
        <f>M144+L144</f>
        <v>39277.777777777781</v>
      </c>
      <c r="O144" s="153">
        <f>(((((H144*4)*2)/27)*$O$8)*2)</f>
        <v>8888.8888888888887</v>
      </c>
      <c r="P144" s="163"/>
      <c r="Q144" s="105">
        <f>O144+N144+K144+$C$9+P144</f>
        <v>51500.000000000007</v>
      </c>
      <c r="R144" s="145"/>
      <c r="S144" s="145"/>
      <c r="T144" s="145"/>
      <c r="U144" s="145"/>
      <c r="V144" s="145"/>
    </row>
    <row r="145" spans="1:22" x14ac:dyDescent="0.2">
      <c r="A145" s="157" t="s">
        <v>250</v>
      </c>
      <c r="B145" s="157">
        <v>1000</v>
      </c>
      <c r="C145" s="158" t="s">
        <v>110</v>
      </c>
      <c r="D145" s="158" t="s">
        <v>207</v>
      </c>
      <c r="E145" s="158"/>
      <c r="F145" s="158" t="str">
        <f>LOOKUP(D145,$AB$9:$AC$13)</f>
        <v>5-10 Years Street Life</v>
      </c>
      <c r="G145" s="159">
        <v>27</v>
      </c>
      <c r="H145" s="159">
        <v>590</v>
      </c>
      <c r="I145" s="160"/>
      <c r="J145" s="161">
        <f>((H145*G145)/9)</f>
        <v>1770</v>
      </c>
      <c r="K145" s="172">
        <f>J145*$K$8</f>
        <v>5310</v>
      </c>
      <c r="L145" s="153">
        <f>J145*$L$8</f>
        <v>14160</v>
      </c>
      <c r="M145" s="153">
        <f>J145*$M$8</f>
        <v>48409.5</v>
      </c>
      <c r="N145" s="153">
        <f>M145+L145</f>
        <v>62569.5</v>
      </c>
      <c r="O145" s="153">
        <f>(((((H145*4)*2)/27)*$O$8)*2)</f>
        <v>10488.888888888889</v>
      </c>
      <c r="P145" s="163"/>
      <c r="Q145" s="105">
        <f>O145+N145+K145+$C$9+P145</f>
        <v>78368.388888888891</v>
      </c>
      <c r="R145" s="145"/>
      <c r="S145" s="145"/>
      <c r="T145" s="145"/>
      <c r="U145" s="145"/>
      <c r="V145" s="145"/>
    </row>
    <row r="146" spans="1:22" x14ac:dyDescent="0.2">
      <c r="A146" s="157" t="s">
        <v>131</v>
      </c>
      <c r="B146" s="157" t="s">
        <v>132</v>
      </c>
      <c r="C146" s="158" t="s">
        <v>110</v>
      </c>
      <c r="D146" s="158" t="s">
        <v>62</v>
      </c>
      <c r="E146" s="158">
        <v>3</v>
      </c>
      <c r="F146" s="158" t="str">
        <f>LOOKUP(D146,$AB$9:$AC$13)</f>
        <v>Needs Reconstruction</v>
      </c>
      <c r="G146" s="159">
        <v>28</v>
      </c>
      <c r="H146" s="159">
        <v>885</v>
      </c>
      <c r="I146" s="160"/>
      <c r="J146" s="161">
        <f>((H146*G146)/9)</f>
        <v>2753.3333333333335</v>
      </c>
      <c r="K146" s="172">
        <f>J146*$K$8</f>
        <v>8260</v>
      </c>
      <c r="L146" s="153">
        <f>J146*$L$8</f>
        <v>22026.666666666668</v>
      </c>
      <c r="M146" s="153">
        <f>J146*$M$8</f>
        <v>75303.666666666672</v>
      </c>
      <c r="N146" s="153">
        <f>M146+L146</f>
        <v>97330.333333333343</v>
      </c>
      <c r="O146" s="153">
        <f>(((((H146*4)*2)/27)*$O$8)*2)</f>
        <v>15733.333333333334</v>
      </c>
      <c r="P146" s="163"/>
      <c r="Q146" s="105">
        <f>O146+N146+K146+$C$9+P146</f>
        <v>121323.66666666667</v>
      </c>
      <c r="R146" s="145"/>
      <c r="S146" s="145"/>
      <c r="T146" s="145"/>
      <c r="U146" s="145"/>
      <c r="V146" s="145"/>
    </row>
    <row r="147" spans="1:22" x14ac:dyDescent="0.2">
      <c r="A147" s="157"/>
      <c r="B147" s="157"/>
      <c r="C147" s="158"/>
      <c r="D147" s="158"/>
      <c r="E147" s="158"/>
      <c r="F147" s="164" t="s">
        <v>343</v>
      </c>
      <c r="G147" s="159"/>
      <c r="H147" s="159"/>
      <c r="I147" s="160"/>
      <c r="J147" s="161"/>
      <c r="K147" s="172"/>
      <c r="L147" s="153"/>
      <c r="M147" s="153"/>
      <c r="N147" s="153"/>
      <c r="O147" s="153"/>
      <c r="P147" s="163"/>
      <c r="Q147" s="171">
        <f>SUM(Q144:Q146)</f>
        <v>251192.05555555556</v>
      </c>
      <c r="R147" s="145"/>
      <c r="S147" s="145"/>
      <c r="T147" s="145"/>
      <c r="U147" s="145"/>
      <c r="V147" s="145"/>
    </row>
    <row r="148" spans="1:22" x14ac:dyDescent="0.2">
      <c r="A148" s="157"/>
      <c r="B148" s="157"/>
      <c r="C148" s="158"/>
      <c r="D148" s="158"/>
      <c r="E148" s="158"/>
      <c r="G148" s="159"/>
      <c r="H148" s="159"/>
      <c r="I148" s="160"/>
      <c r="J148" s="161"/>
      <c r="K148" s="172"/>
      <c r="L148" s="153"/>
      <c r="M148" s="153"/>
      <c r="N148" s="153"/>
      <c r="O148" s="153"/>
      <c r="P148" s="163"/>
      <c r="Q148" s="105"/>
      <c r="R148" s="145"/>
      <c r="S148" s="145"/>
      <c r="T148" s="145"/>
      <c r="U148" s="145"/>
      <c r="V148" s="145"/>
    </row>
    <row r="149" spans="1:22" x14ac:dyDescent="0.2">
      <c r="A149" s="157" t="s">
        <v>157</v>
      </c>
      <c r="B149" s="157" t="s">
        <v>158</v>
      </c>
      <c r="C149" s="158" t="s">
        <v>110</v>
      </c>
      <c r="D149" s="158" t="s">
        <v>151</v>
      </c>
      <c r="E149" s="158">
        <v>4</v>
      </c>
      <c r="F149" s="158" t="str">
        <f>LOOKUP(D149,$AB$9:$AC$13)</f>
        <v>5-10 Years Street Life</v>
      </c>
      <c r="G149" s="159">
        <v>20</v>
      </c>
      <c r="H149" s="159">
        <v>727</v>
      </c>
      <c r="I149" s="160"/>
      <c r="J149" s="161">
        <f>((H149*G149)/9)</f>
        <v>1615.5555555555557</v>
      </c>
      <c r="K149" s="172">
        <f>J149*$K$8</f>
        <v>4846.666666666667</v>
      </c>
      <c r="L149" s="153">
        <f>J149*$L$8</f>
        <v>12924.444444444445</v>
      </c>
      <c r="M149" s="153">
        <f>J149*$M$8</f>
        <v>44185.444444444453</v>
      </c>
      <c r="N149" s="153">
        <f>M149+L149</f>
        <v>57109.888888888898</v>
      </c>
      <c r="O149" s="153">
        <f>(((((H149*4)*2)/27)*$O$8)*2)</f>
        <v>12924.444444444445</v>
      </c>
      <c r="P149" s="163"/>
      <c r="Q149" s="105">
        <f>O149+N149+K149+$C$9+P149</f>
        <v>74881.000000000015</v>
      </c>
      <c r="R149" s="145"/>
      <c r="S149" s="145"/>
      <c r="T149" s="145"/>
      <c r="U149" s="145"/>
      <c r="V149" s="145"/>
    </row>
    <row r="150" spans="1:22" x14ac:dyDescent="0.2">
      <c r="A150" s="157" t="s">
        <v>157</v>
      </c>
      <c r="B150" s="157">
        <v>200</v>
      </c>
      <c r="C150" s="158" t="s">
        <v>110</v>
      </c>
      <c r="D150" s="158" t="s">
        <v>207</v>
      </c>
      <c r="E150" s="158"/>
      <c r="F150" s="158" t="str">
        <f>LOOKUP(D150,$AB$9:$AC$13)</f>
        <v>5-10 Years Street Life</v>
      </c>
      <c r="G150" s="159">
        <v>26</v>
      </c>
      <c r="H150" s="159">
        <v>535</v>
      </c>
      <c r="I150" s="160"/>
      <c r="J150" s="161">
        <f>((H150*G150)/9)</f>
        <v>1545.5555555555557</v>
      </c>
      <c r="K150" s="172">
        <f>J150*$K$8</f>
        <v>4636.666666666667</v>
      </c>
      <c r="L150" s="153">
        <f>J150*$L$8</f>
        <v>12364.444444444445</v>
      </c>
      <c r="M150" s="153">
        <f>J150*$M$8</f>
        <v>42270.944444444453</v>
      </c>
      <c r="N150" s="153">
        <f>M150+L150</f>
        <v>54635.388888888898</v>
      </c>
      <c r="O150" s="153">
        <f>(((((H150*4)*2)/27)*$O$8)*2)</f>
        <v>9511.1111111111095</v>
      </c>
      <c r="P150" s="163"/>
      <c r="Q150" s="105">
        <f>O150+N150+K150+$C$9+P150</f>
        <v>68783.166666666672</v>
      </c>
      <c r="R150" s="145"/>
      <c r="S150" s="145"/>
      <c r="T150" s="145"/>
      <c r="U150" s="145"/>
      <c r="V150" s="145"/>
    </row>
    <row r="151" spans="1:22" x14ac:dyDescent="0.2">
      <c r="A151" s="157" t="s">
        <v>157</v>
      </c>
      <c r="B151" s="157">
        <v>500</v>
      </c>
      <c r="C151" s="158" t="s">
        <v>110</v>
      </c>
      <c r="D151" s="158" t="s">
        <v>207</v>
      </c>
      <c r="E151" s="158"/>
      <c r="F151" s="158" t="str">
        <f>LOOKUP(D151,$AB$9:$AC$13)</f>
        <v>5-10 Years Street Life</v>
      </c>
      <c r="G151" s="159">
        <v>26</v>
      </c>
      <c r="H151" s="159">
        <v>1040</v>
      </c>
      <c r="I151" s="160"/>
      <c r="J151" s="161">
        <f>((H151*G151)/9)</f>
        <v>3004.4444444444443</v>
      </c>
      <c r="K151" s="172">
        <f>J151*$K$8</f>
        <v>9013.3333333333321</v>
      </c>
      <c r="L151" s="153">
        <f>J151*$L$8</f>
        <v>24035.555555555555</v>
      </c>
      <c r="M151" s="153">
        <f>J151*$M$8</f>
        <v>82171.555555555562</v>
      </c>
      <c r="N151" s="153">
        <f>M151+L151</f>
        <v>106207.11111111112</v>
      </c>
      <c r="O151" s="153">
        <f>(((((H151*4)*2)/27)*$O$8)*2)</f>
        <v>18488.888888888891</v>
      </c>
      <c r="P151" s="163"/>
      <c r="Q151" s="105">
        <f>O151+N151+K151+$C$9+P151</f>
        <v>133709.33333333334</v>
      </c>
      <c r="R151" s="145"/>
      <c r="S151" s="145"/>
      <c r="T151" s="145"/>
      <c r="U151" s="145"/>
      <c r="V151" s="145"/>
    </row>
    <row r="152" spans="1:22" x14ac:dyDescent="0.2">
      <c r="A152" s="157"/>
      <c r="B152" s="157"/>
      <c r="C152" s="158"/>
      <c r="D152" s="158"/>
      <c r="E152" s="158"/>
      <c r="F152" s="164" t="s">
        <v>343</v>
      </c>
      <c r="G152" s="159"/>
      <c r="H152" s="159"/>
      <c r="I152" s="160"/>
      <c r="J152" s="161"/>
      <c r="K152" s="172"/>
      <c r="L152" s="153"/>
      <c r="M152" s="153"/>
      <c r="N152" s="153"/>
      <c r="O152" s="153"/>
      <c r="P152" s="163"/>
      <c r="Q152" s="105"/>
      <c r="R152" s="145"/>
      <c r="S152" s="145"/>
      <c r="T152" s="145"/>
      <c r="U152" s="145"/>
      <c r="V152" s="145"/>
    </row>
    <row r="153" spans="1:22" x14ac:dyDescent="0.2">
      <c r="A153" s="157"/>
      <c r="B153" s="157"/>
      <c r="C153" s="158"/>
      <c r="D153" s="158"/>
      <c r="E153" s="158"/>
      <c r="G153" s="159"/>
      <c r="H153" s="159"/>
      <c r="I153" s="160"/>
      <c r="J153" s="161"/>
      <c r="K153" s="172"/>
      <c r="L153" s="153"/>
      <c r="M153" s="153"/>
      <c r="N153" s="153"/>
      <c r="O153" s="153"/>
      <c r="P153" s="163"/>
      <c r="Q153" s="105"/>
      <c r="R153" s="145"/>
      <c r="S153" s="145"/>
      <c r="T153" s="145"/>
      <c r="U153" s="145"/>
      <c r="V153" s="145"/>
    </row>
    <row r="154" spans="1:22" x14ac:dyDescent="0.2">
      <c r="A154" s="157" t="s">
        <v>133</v>
      </c>
      <c r="B154" s="157" t="s">
        <v>134</v>
      </c>
      <c r="C154" s="158" t="s">
        <v>110</v>
      </c>
      <c r="D154" s="157" t="s">
        <v>62</v>
      </c>
      <c r="E154" s="157">
        <v>3</v>
      </c>
      <c r="F154" s="158" t="str">
        <f>LOOKUP(D154,$AB$9:$AC$13)</f>
        <v>Needs Reconstruction</v>
      </c>
      <c r="G154" s="160">
        <v>37</v>
      </c>
      <c r="H154" s="159">
        <v>1402</v>
      </c>
      <c r="I154" s="160"/>
      <c r="J154" s="161">
        <f>((H154*G154)/9)</f>
        <v>5763.7777777777774</v>
      </c>
      <c r="K154" s="172">
        <f>J154*$K$8</f>
        <v>17291.333333333332</v>
      </c>
      <c r="L154" s="153">
        <f>J154*$L$8</f>
        <v>46110.222222222219</v>
      </c>
      <c r="M154" s="153">
        <f>J154*$M$8</f>
        <v>157639.32222222222</v>
      </c>
      <c r="N154" s="153">
        <f>M154+L154</f>
        <v>203749.54444444444</v>
      </c>
      <c r="O154" s="153">
        <f>(((((H154*4)*2)/27)*$O$8)*2)</f>
        <v>24924.444444444445</v>
      </c>
      <c r="P154" s="163"/>
      <c r="Q154" s="105">
        <f>O154+N154+K154+$C$9+P154</f>
        <v>245965.32222222222</v>
      </c>
      <c r="R154" s="145"/>
      <c r="S154" s="145"/>
      <c r="T154" s="145"/>
      <c r="U154" s="145"/>
      <c r="V154" s="145"/>
    </row>
    <row r="155" spans="1:22" x14ac:dyDescent="0.2">
      <c r="A155" s="157" t="s">
        <v>133</v>
      </c>
      <c r="B155" s="157" t="s">
        <v>252</v>
      </c>
      <c r="C155" s="158" t="s">
        <v>110</v>
      </c>
      <c r="D155" s="157" t="s">
        <v>207</v>
      </c>
      <c r="E155" s="157"/>
      <c r="F155" s="158" t="str">
        <f>LOOKUP(D155,$AB$9:$AC$13)</f>
        <v>5-10 Years Street Life</v>
      </c>
      <c r="G155" s="160">
        <v>37</v>
      </c>
      <c r="H155" s="160">
        <v>565</v>
      </c>
      <c r="I155" s="160"/>
      <c r="J155" s="161">
        <f>((H155*G155)/9)</f>
        <v>2322.7777777777778</v>
      </c>
      <c r="K155" s="172">
        <f>J155*$K$8</f>
        <v>6968.3333333333339</v>
      </c>
      <c r="L155" s="153">
        <f>J155*$L$8</f>
        <v>18582.222222222223</v>
      </c>
      <c r="M155" s="153">
        <f>J155*$M$8</f>
        <v>63527.972222222226</v>
      </c>
      <c r="N155" s="153">
        <f>M155+L155</f>
        <v>82110.194444444453</v>
      </c>
      <c r="O155" s="153">
        <f>(((((H155*4)*2)/27)*$O$8)*2)</f>
        <v>10044.444444444445</v>
      </c>
      <c r="P155" s="163"/>
      <c r="Q155" s="105">
        <f>O155+N155+K155+$C$9+P155</f>
        <v>99122.972222222234</v>
      </c>
      <c r="R155" s="145"/>
      <c r="S155" s="145"/>
      <c r="T155" s="145"/>
      <c r="U155" s="145"/>
      <c r="V155" s="145"/>
    </row>
    <row r="156" spans="1:22" x14ac:dyDescent="0.2">
      <c r="A156" s="157" t="s">
        <v>133</v>
      </c>
      <c r="B156" s="157" t="s">
        <v>273</v>
      </c>
      <c r="C156" s="158" t="s">
        <v>169</v>
      </c>
      <c r="D156" s="157" t="s">
        <v>255</v>
      </c>
      <c r="E156" s="157"/>
      <c r="F156" s="158" t="str">
        <f>LOOKUP(D156,$AB$9:$AC$13)</f>
        <v>10-15 Years Street Life</v>
      </c>
      <c r="G156" s="159">
        <v>30</v>
      </c>
      <c r="H156" s="159">
        <v>1002</v>
      </c>
      <c r="I156" s="160"/>
      <c r="J156" s="161">
        <f>((H156*G156)/9)</f>
        <v>3340</v>
      </c>
      <c r="K156" s="172">
        <f>J156*$K$8</f>
        <v>10020</v>
      </c>
      <c r="L156" s="153">
        <f>J156*$L$8</f>
        <v>26720</v>
      </c>
      <c r="M156" s="153">
        <f>J156*$M$8</f>
        <v>91349</v>
      </c>
      <c r="N156" s="153">
        <f>M156+L156</f>
        <v>118069</v>
      </c>
      <c r="O156" s="153">
        <f>(((((H156*4)*2)/27)*$O$8)*2)</f>
        <v>17813.333333333336</v>
      </c>
      <c r="P156" s="163"/>
      <c r="Q156" s="105">
        <f>O156+N156+K156+$C$9+P156</f>
        <v>145902.33333333334</v>
      </c>
      <c r="R156" s="145"/>
      <c r="S156" s="145"/>
      <c r="T156" s="145"/>
      <c r="U156" s="145"/>
      <c r="V156" s="145"/>
    </row>
    <row r="157" spans="1:22" x14ac:dyDescent="0.2">
      <c r="A157" s="157"/>
      <c r="B157" s="157"/>
      <c r="C157" s="158"/>
      <c r="D157" s="157"/>
      <c r="E157" s="157"/>
      <c r="F157" s="164" t="s">
        <v>343</v>
      </c>
      <c r="G157" s="159"/>
      <c r="H157" s="159"/>
      <c r="I157" s="160"/>
      <c r="J157" s="161"/>
      <c r="K157" s="172"/>
      <c r="L157" s="153"/>
      <c r="M157" s="153"/>
      <c r="N157" s="153"/>
      <c r="O157" s="153"/>
      <c r="P157" s="163"/>
      <c r="Q157" s="171">
        <f>SUM(Q154:Q156)</f>
        <v>490990.62777777785</v>
      </c>
      <c r="R157" s="145"/>
      <c r="S157" s="145"/>
      <c r="T157" s="145"/>
      <c r="U157" s="145"/>
      <c r="V157" s="145"/>
    </row>
    <row r="158" spans="1:22" x14ac:dyDescent="0.2">
      <c r="A158" s="157"/>
      <c r="B158" s="157"/>
      <c r="C158" s="158"/>
      <c r="D158" s="157"/>
      <c r="E158" s="157"/>
      <c r="G158" s="159"/>
      <c r="H158" s="159"/>
      <c r="I158" s="160"/>
      <c r="J158" s="161"/>
      <c r="K158" s="172"/>
      <c r="L158" s="153"/>
      <c r="M158" s="153"/>
      <c r="N158" s="153"/>
      <c r="O158" s="153"/>
      <c r="P158" s="163"/>
      <c r="Q158" s="105"/>
      <c r="R158" s="145"/>
      <c r="S158" s="145"/>
      <c r="T158" s="145"/>
      <c r="U158" s="145"/>
      <c r="V158" s="145"/>
    </row>
    <row r="159" spans="1:22" x14ac:dyDescent="0.2">
      <c r="A159" s="157" t="s">
        <v>80</v>
      </c>
      <c r="B159" s="157" t="s">
        <v>81</v>
      </c>
      <c r="C159" s="158" t="s">
        <v>77</v>
      </c>
      <c r="D159" s="157" t="s">
        <v>62</v>
      </c>
      <c r="E159" s="157">
        <v>4</v>
      </c>
      <c r="F159" s="158" t="str">
        <f>LOOKUP(D159,$AB$9:$AC$13)</f>
        <v>Needs Reconstruction</v>
      </c>
      <c r="G159" s="159">
        <v>22</v>
      </c>
      <c r="H159" s="159">
        <v>6865</v>
      </c>
      <c r="I159" s="160"/>
      <c r="J159" s="161">
        <f>((H159*G159)/9)</f>
        <v>16781.111111111109</v>
      </c>
      <c r="K159" s="172">
        <f>J159*$K$8</f>
        <v>50343.333333333328</v>
      </c>
      <c r="L159" s="153">
        <f>J159*$L$8</f>
        <v>134248.88888888888</v>
      </c>
      <c r="M159" s="153">
        <f>J159*$M$8</f>
        <v>458963.38888888888</v>
      </c>
      <c r="N159" s="153">
        <f>M159+L159</f>
        <v>593212.27777777775</v>
      </c>
      <c r="O159" s="153">
        <f>(((((H159*4)*2)/27)*$O$8)*2)</f>
        <v>122044.44444444445</v>
      </c>
      <c r="P159" s="163"/>
      <c r="Q159" s="105">
        <f>O159+N159+K159+$C$9+P159</f>
        <v>765600.05555555562</v>
      </c>
      <c r="R159" s="145"/>
      <c r="S159" s="145"/>
      <c r="T159" s="145"/>
      <c r="U159" s="145"/>
      <c r="V159" s="145"/>
    </row>
    <row r="160" spans="1:22" x14ac:dyDescent="0.2">
      <c r="A160" s="157" t="s">
        <v>80</v>
      </c>
      <c r="B160" s="157" t="s">
        <v>142</v>
      </c>
      <c r="C160" s="158" t="s">
        <v>77</v>
      </c>
      <c r="D160" s="158" t="s">
        <v>151</v>
      </c>
      <c r="E160" s="158">
        <v>3</v>
      </c>
      <c r="F160" s="158" t="str">
        <f>LOOKUP(D160,$AB$9:$AC$13)</f>
        <v>5-10 Years Street Life</v>
      </c>
      <c r="G160" s="159">
        <v>22</v>
      </c>
      <c r="H160" s="159">
        <v>1945</v>
      </c>
      <c r="I160" s="160"/>
      <c r="J160" s="161">
        <f>((H160*G160)/9)</f>
        <v>4754.4444444444443</v>
      </c>
      <c r="K160" s="172">
        <f>J160*$K$8</f>
        <v>14263.333333333332</v>
      </c>
      <c r="L160" s="153">
        <f>J160*$L$8</f>
        <v>38035.555555555555</v>
      </c>
      <c r="M160" s="153">
        <f>J160*$M$8</f>
        <v>130034.05555555556</v>
      </c>
      <c r="N160" s="153">
        <f>M160+L160</f>
        <v>168069.61111111112</v>
      </c>
      <c r="O160" s="153">
        <f>(((((H160*4)*2)/27)*$O$8)*2)</f>
        <v>34577.777777777781</v>
      </c>
      <c r="P160" s="163"/>
      <c r="Q160" s="105">
        <f>O160+N160+K160+$C$9+P160</f>
        <v>216910.72222222225</v>
      </c>
      <c r="R160" s="145"/>
      <c r="S160" s="145"/>
      <c r="T160" s="145"/>
      <c r="U160" s="145"/>
      <c r="V160" s="145"/>
    </row>
    <row r="161" spans="1:22" x14ac:dyDescent="0.2">
      <c r="A161" s="157" t="s">
        <v>80</v>
      </c>
      <c r="B161" s="157" t="s">
        <v>150</v>
      </c>
      <c r="C161" s="158" t="s">
        <v>77</v>
      </c>
      <c r="D161" s="158" t="s">
        <v>151</v>
      </c>
      <c r="E161" s="158">
        <v>3</v>
      </c>
      <c r="F161" s="158" t="str">
        <f>LOOKUP(D161,$AB$9:$AC$13)</f>
        <v>5-10 Years Street Life</v>
      </c>
      <c r="G161" s="159">
        <v>23</v>
      </c>
      <c r="H161" s="159">
        <v>1880</v>
      </c>
      <c r="I161" s="160"/>
      <c r="J161" s="161">
        <f>((H161*G161)/9)</f>
        <v>4804.4444444444443</v>
      </c>
      <c r="K161" s="172">
        <f>J161*$K$8</f>
        <v>14413.333333333332</v>
      </c>
      <c r="L161" s="153">
        <f>J161*$L$8</f>
        <v>38435.555555555555</v>
      </c>
      <c r="M161" s="153">
        <f>J161*$M$8</f>
        <v>131401.55555555556</v>
      </c>
      <c r="N161" s="153">
        <f>M161+L161</f>
        <v>169837.11111111112</v>
      </c>
      <c r="O161" s="153">
        <f>(((((H161*4)*2)/27)*$O$8)*2)</f>
        <v>33422.222222222226</v>
      </c>
      <c r="P161" s="163"/>
      <c r="Q161" s="105">
        <f>O161+N161+K161+$C$9+P161</f>
        <v>217672.66666666669</v>
      </c>
      <c r="R161" s="145"/>
      <c r="S161" s="145"/>
      <c r="T161" s="145"/>
      <c r="U161" s="145"/>
      <c r="V161" s="145"/>
    </row>
    <row r="162" spans="1:22" x14ac:dyDescent="0.2">
      <c r="A162" s="157"/>
      <c r="B162" s="157"/>
      <c r="C162" s="158"/>
      <c r="D162" s="158"/>
      <c r="E162" s="158"/>
      <c r="F162" s="164" t="s">
        <v>343</v>
      </c>
      <c r="G162" s="159"/>
      <c r="H162" s="159"/>
      <c r="I162" s="160"/>
      <c r="J162" s="161"/>
      <c r="K162" s="172"/>
      <c r="L162" s="153"/>
      <c r="M162" s="153"/>
      <c r="N162" s="153"/>
      <c r="O162" s="153"/>
      <c r="P162" s="163"/>
      <c r="Q162" s="171">
        <f>SUM(Q159:Q161)</f>
        <v>1200183.4444444445</v>
      </c>
      <c r="R162" s="145"/>
      <c r="S162" s="145"/>
      <c r="T162" s="145"/>
      <c r="U162" s="145"/>
      <c r="V162" s="145"/>
    </row>
    <row r="163" spans="1:22" x14ac:dyDescent="0.2">
      <c r="A163" s="157"/>
      <c r="B163" s="157"/>
      <c r="C163" s="158"/>
      <c r="D163" s="158"/>
      <c r="E163" s="158"/>
      <c r="G163" s="159"/>
      <c r="H163" s="159"/>
      <c r="I163" s="160"/>
      <c r="J163" s="161"/>
      <c r="K163" s="172"/>
      <c r="L163" s="153"/>
      <c r="M163" s="153"/>
      <c r="N163" s="153"/>
      <c r="O163" s="153"/>
      <c r="P163" s="163"/>
      <c r="Q163" s="105"/>
      <c r="R163" s="145"/>
      <c r="S163" s="145"/>
      <c r="T163" s="145"/>
      <c r="U163" s="145"/>
      <c r="V163" s="145"/>
    </row>
    <row r="164" spans="1:22" x14ac:dyDescent="0.2">
      <c r="A164" s="157" t="s">
        <v>188</v>
      </c>
      <c r="B164" s="157">
        <v>100</v>
      </c>
      <c r="C164" s="158" t="s">
        <v>110</v>
      </c>
      <c r="D164" s="158" t="s">
        <v>151</v>
      </c>
      <c r="E164" s="158">
        <v>3</v>
      </c>
      <c r="F164" s="158" t="str">
        <f>LOOKUP(D164,$AB$9:$AC$13)</f>
        <v>5-10 Years Street Life</v>
      </c>
      <c r="G164" s="159">
        <v>32</v>
      </c>
      <c r="H164" s="159">
        <v>660</v>
      </c>
      <c r="I164" s="160"/>
      <c r="J164" s="161">
        <f>((H164*G164)/9)</f>
        <v>2346.6666666666665</v>
      </c>
      <c r="K164" s="172">
        <f>J164*$K$8</f>
        <v>7040</v>
      </c>
      <c r="L164" s="153">
        <f>J164*$L$8</f>
        <v>18773.333333333332</v>
      </c>
      <c r="M164" s="153">
        <f>J164*$M$8</f>
        <v>64181.333333333336</v>
      </c>
      <c r="N164" s="153">
        <f>M164+L164</f>
        <v>82954.666666666672</v>
      </c>
      <c r="O164" s="153">
        <f>(((((H164*4)*2)/27)*$O$8)*2)</f>
        <v>11733.333333333332</v>
      </c>
      <c r="P164" s="163"/>
      <c r="Q164" s="105">
        <f>O164+N164+K164+$C$9+P164</f>
        <v>101728</v>
      </c>
      <c r="R164" s="145"/>
      <c r="S164" s="145"/>
      <c r="T164" s="145"/>
      <c r="U164" s="145"/>
      <c r="V164" s="145"/>
    </row>
    <row r="165" spans="1:22" x14ac:dyDescent="0.2">
      <c r="A165" s="157" t="s">
        <v>188</v>
      </c>
      <c r="B165" s="157">
        <v>200</v>
      </c>
      <c r="C165" s="158" t="s">
        <v>110</v>
      </c>
      <c r="D165" s="158" t="s">
        <v>151</v>
      </c>
      <c r="E165" s="158">
        <v>3</v>
      </c>
      <c r="F165" s="158" t="str">
        <f>LOOKUP(D165,$AB$9:$AC$13)</f>
        <v>5-10 Years Street Life</v>
      </c>
      <c r="G165" s="159">
        <v>32</v>
      </c>
      <c r="H165" s="159">
        <v>303</v>
      </c>
      <c r="I165" s="160"/>
      <c r="J165" s="161">
        <f>((H165*G165)/9)</f>
        <v>1077.3333333333333</v>
      </c>
      <c r="K165" s="172">
        <f>J165*$K$8</f>
        <v>3232</v>
      </c>
      <c r="L165" s="153">
        <f>J165*$L$8</f>
        <v>8618.6666666666661</v>
      </c>
      <c r="M165" s="153">
        <f>J165*$M$8</f>
        <v>29465.066666666666</v>
      </c>
      <c r="N165" s="153">
        <f>M165+L165</f>
        <v>38083.73333333333</v>
      </c>
      <c r="O165" s="153">
        <f>(((((H165*4)*2)/27)*$O$8)*2)</f>
        <v>5386.6666666666661</v>
      </c>
      <c r="P165" s="163"/>
      <c r="Q165" s="105">
        <f>O165+N165+K165+$C$9+P165</f>
        <v>46702.399999999994</v>
      </c>
      <c r="R165" s="145"/>
      <c r="S165" s="145"/>
      <c r="T165" s="145"/>
      <c r="U165" s="145"/>
      <c r="V165" s="145"/>
    </row>
    <row r="166" spans="1:22" x14ac:dyDescent="0.2">
      <c r="A166" s="157"/>
      <c r="B166" s="157"/>
      <c r="C166" s="158"/>
      <c r="D166" s="158"/>
      <c r="E166" s="158"/>
      <c r="F166" s="164" t="s">
        <v>343</v>
      </c>
      <c r="G166" s="159"/>
      <c r="H166" s="159"/>
      <c r="I166" s="160"/>
      <c r="J166" s="161"/>
      <c r="K166" s="172"/>
      <c r="L166" s="153"/>
      <c r="M166" s="153"/>
      <c r="N166" s="153"/>
      <c r="O166" s="153"/>
      <c r="P166" s="163"/>
      <c r="Q166" s="171">
        <f>SUM(Q164:Q165)</f>
        <v>148430.39999999999</v>
      </c>
      <c r="R166" s="145"/>
      <c r="S166" s="145"/>
      <c r="T166" s="145"/>
      <c r="U166" s="145"/>
      <c r="V166" s="145"/>
    </row>
    <row r="167" spans="1:22" x14ac:dyDescent="0.2">
      <c r="A167" s="157"/>
      <c r="B167" s="157"/>
      <c r="C167" s="158"/>
      <c r="D167" s="158"/>
      <c r="E167" s="158"/>
      <c r="G167" s="159"/>
      <c r="H167" s="159"/>
      <c r="I167" s="160"/>
      <c r="J167" s="161"/>
      <c r="K167" s="172"/>
      <c r="L167" s="153"/>
      <c r="M167" s="153"/>
      <c r="N167" s="153"/>
      <c r="O167" s="153"/>
      <c r="P167" s="163"/>
      <c r="Q167" s="105"/>
      <c r="R167" s="145"/>
      <c r="S167" s="145"/>
      <c r="T167" s="145"/>
      <c r="U167" s="145"/>
      <c r="V167" s="145"/>
    </row>
    <row r="168" spans="1:22" x14ac:dyDescent="0.2">
      <c r="A168" s="158" t="s">
        <v>205</v>
      </c>
      <c r="B168" s="158" t="s">
        <v>142</v>
      </c>
      <c r="C168" s="158" t="s">
        <v>77</v>
      </c>
      <c r="D168" s="158" t="s">
        <v>151</v>
      </c>
      <c r="E168" s="158">
        <v>0</v>
      </c>
      <c r="F168" s="158" t="str">
        <f>LOOKUP(D168,$AB$9:$AC$13)</f>
        <v>5-10 Years Street Life</v>
      </c>
      <c r="G168" s="158">
        <v>21</v>
      </c>
      <c r="H168" s="158">
        <v>990</v>
      </c>
      <c r="I168" s="158"/>
      <c r="J168" s="174">
        <f>((H168*G168)/9)</f>
        <v>2310</v>
      </c>
      <c r="K168" s="153">
        <f>J168*$K$8</f>
        <v>6930</v>
      </c>
      <c r="L168" s="153">
        <f>J168*$L$8</f>
        <v>18480</v>
      </c>
      <c r="M168" s="153">
        <f>J168*$M$8</f>
        <v>63178.5</v>
      </c>
      <c r="N168" s="153">
        <f>M168+L168</f>
        <v>81658.5</v>
      </c>
      <c r="O168" s="153">
        <f>(((((H168*4)*2)/27)*$O$8)*2)</f>
        <v>17600</v>
      </c>
      <c r="P168" s="163"/>
      <c r="Q168" s="105">
        <f>O168+N168+K168+$C$9+P168</f>
        <v>106188.5</v>
      </c>
      <c r="R168" s="145"/>
      <c r="S168" s="145"/>
      <c r="T168" s="145"/>
      <c r="U168" s="145"/>
      <c r="V168" s="145"/>
    </row>
    <row r="169" spans="1:22" x14ac:dyDescent="0.2">
      <c r="A169" s="157" t="s">
        <v>205</v>
      </c>
      <c r="B169" s="157" t="s">
        <v>166</v>
      </c>
      <c r="C169" s="158" t="s">
        <v>77</v>
      </c>
      <c r="D169" s="158" t="s">
        <v>207</v>
      </c>
      <c r="E169" s="158"/>
      <c r="F169" s="158" t="str">
        <f>LOOKUP(D169,$AB$9:$AC$13)</f>
        <v>5-10 Years Street Life</v>
      </c>
      <c r="G169" s="159">
        <v>21</v>
      </c>
      <c r="H169" s="159">
        <v>975</v>
      </c>
      <c r="I169" s="159"/>
      <c r="J169" s="161">
        <f>((H169*G169)/9)</f>
        <v>2275</v>
      </c>
      <c r="K169" s="172">
        <f>J169*$K$8</f>
        <v>6825</v>
      </c>
      <c r="L169" s="153">
        <f>J169*$L$8</f>
        <v>18200</v>
      </c>
      <c r="M169" s="153">
        <f>J169*$M$8</f>
        <v>62221.25</v>
      </c>
      <c r="N169" s="153">
        <f>M169+L169</f>
        <v>80421.25</v>
      </c>
      <c r="O169" s="153">
        <f>(((((H169*4)*2)/27)*$O$8)*2)</f>
        <v>17333.333333333336</v>
      </c>
      <c r="P169" s="163"/>
      <c r="Q169" s="105">
        <f>O169+N169+K169+$C$9+P169</f>
        <v>104579.58333333334</v>
      </c>
      <c r="R169" s="145"/>
      <c r="S169" s="145"/>
      <c r="T169" s="145"/>
      <c r="U169" s="145"/>
      <c r="V169" s="145"/>
    </row>
    <row r="170" spans="1:22" x14ac:dyDescent="0.2">
      <c r="A170" s="157"/>
      <c r="B170" s="157"/>
      <c r="C170" s="158"/>
      <c r="D170" s="158"/>
      <c r="E170" s="158"/>
      <c r="F170" s="164" t="s">
        <v>343</v>
      </c>
      <c r="G170" s="159"/>
      <c r="H170" s="159"/>
      <c r="I170" s="159"/>
      <c r="J170" s="161"/>
      <c r="K170" s="172"/>
      <c r="L170" s="153"/>
      <c r="M170" s="153"/>
      <c r="N170" s="153"/>
      <c r="O170" s="153"/>
      <c r="P170" s="163"/>
      <c r="Q170" s="171">
        <f>SUM(Q168:Q169)</f>
        <v>210768.08333333334</v>
      </c>
      <c r="R170" s="145"/>
      <c r="S170" s="145"/>
      <c r="T170" s="145"/>
      <c r="U170" s="145"/>
      <c r="V170" s="145"/>
    </row>
    <row r="171" spans="1:22" x14ac:dyDescent="0.2">
      <c r="A171" s="157"/>
      <c r="B171" s="157"/>
      <c r="C171" s="158"/>
      <c r="D171" s="158"/>
      <c r="E171" s="158"/>
      <c r="F171" s="158"/>
      <c r="G171" s="159"/>
      <c r="H171" s="159"/>
      <c r="I171" s="159"/>
      <c r="J171" s="161"/>
      <c r="K171" s="172"/>
      <c r="L171" s="153"/>
      <c r="M171" s="153"/>
      <c r="N171" s="153"/>
      <c r="O171" s="153"/>
      <c r="P171" s="163"/>
      <c r="Q171" s="105"/>
      <c r="R171" s="145"/>
      <c r="S171" s="145"/>
      <c r="T171" s="145"/>
      <c r="U171" s="145"/>
      <c r="V171" s="145"/>
    </row>
    <row r="172" spans="1:22" x14ac:dyDescent="0.2">
      <c r="A172" s="157" t="s">
        <v>262</v>
      </c>
      <c r="B172" s="157">
        <v>200</v>
      </c>
      <c r="C172" s="158" t="s">
        <v>77</v>
      </c>
      <c r="D172" s="158" t="s">
        <v>255</v>
      </c>
      <c r="E172" s="158"/>
      <c r="F172" s="158" t="str">
        <f>LOOKUP(D172,$AB$9:$AC$13)</f>
        <v>10-15 Years Street Life</v>
      </c>
      <c r="G172" s="159">
        <v>30</v>
      </c>
      <c r="H172" s="159">
        <v>500</v>
      </c>
      <c r="I172" s="160"/>
      <c r="J172" s="161">
        <f>((H172*G172)/9)</f>
        <v>1666.6666666666667</v>
      </c>
      <c r="K172" s="172">
        <f>J172*$K$8</f>
        <v>5000</v>
      </c>
      <c r="L172" s="153">
        <f>J172*$L$8</f>
        <v>13333.333333333334</v>
      </c>
      <c r="M172" s="153">
        <f>J172*$M$8</f>
        <v>45583.333333333336</v>
      </c>
      <c r="N172" s="153">
        <f>M172+L172</f>
        <v>58916.666666666672</v>
      </c>
      <c r="O172" s="153">
        <f>(((((H172*4)*2)/27)*$O$8)*2)</f>
        <v>8888.8888888888887</v>
      </c>
      <c r="P172" s="163"/>
      <c r="Q172" s="105">
        <f>O172+N172+K172+$C$9+P172</f>
        <v>72805.555555555562</v>
      </c>
      <c r="R172" s="145"/>
      <c r="S172" s="145"/>
      <c r="T172" s="145"/>
      <c r="U172" s="145"/>
      <c r="V172" s="145"/>
    </row>
    <row r="173" spans="1:22" x14ac:dyDescent="0.2">
      <c r="A173" s="157" t="s">
        <v>135</v>
      </c>
      <c r="B173" s="158">
        <v>200</v>
      </c>
      <c r="C173" s="158" t="s">
        <v>77</v>
      </c>
      <c r="D173" s="157" t="s">
        <v>62</v>
      </c>
      <c r="E173" s="157">
        <v>2</v>
      </c>
      <c r="F173" s="158" t="str">
        <f>LOOKUP(D173,$AB$9:$AC$13)</f>
        <v>Needs Reconstruction</v>
      </c>
      <c r="G173" s="160">
        <v>21</v>
      </c>
      <c r="H173" s="159">
        <v>1345</v>
      </c>
      <c r="I173" s="160"/>
      <c r="J173" s="161">
        <f>((H173*G173)/9)</f>
        <v>3138.3333333333335</v>
      </c>
      <c r="K173" s="172">
        <f>J173*$K$8</f>
        <v>9415</v>
      </c>
      <c r="L173" s="153">
        <f>J173*$L$8</f>
        <v>25106.666666666668</v>
      </c>
      <c r="M173" s="153">
        <f>J173*$M$8</f>
        <v>85833.416666666672</v>
      </c>
      <c r="N173" s="153">
        <f>M173+L173</f>
        <v>110940.08333333334</v>
      </c>
      <c r="O173" s="153">
        <f>(((((H173*4)*2)/27)*$O$8)*2)</f>
        <v>23911.111111111113</v>
      </c>
      <c r="P173" s="163"/>
      <c r="Q173" s="105">
        <f>O173+N173+K173+$C$9+P173</f>
        <v>144266.19444444447</v>
      </c>
      <c r="R173" s="145"/>
      <c r="S173" s="145"/>
      <c r="T173" s="145"/>
      <c r="U173" s="145"/>
      <c r="V173" s="145"/>
    </row>
    <row r="174" spans="1:22" x14ac:dyDescent="0.2">
      <c r="A174" s="157" t="s">
        <v>114</v>
      </c>
      <c r="B174" s="157" t="s">
        <v>115</v>
      </c>
      <c r="C174" s="158" t="s">
        <v>77</v>
      </c>
      <c r="D174" s="157" t="s">
        <v>62</v>
      </c>
      <c r="E174" s="157">
        <v>3</v>
      </c>
      <c r="F174" s="158" t="str">
        <f>LOOKUP(D174,$AB$9:$AC$13)</f>
        <v>Needs Reconstruction</v>
      </c>
      <c r="G174" s="160">
        <v>30</v>
      </c>
      <c r="H174" s="159">
        <v>2010</v>
      </c>
      <c r="I174" s="160"/>
      <c r="J174" s="161">
        <f>((H174*G174)/9)</f>
        <v>6700</v>
      </c>
      <c r="K174" s="172">
        <f>J174*$K$8</f>
        <v>20100</v>
      </c>
      <c r="L174" s="153">
        <f>J174*$L$8</f>
        <v>53600</v>
      </c>
      <c r="M174" s="153">
        <f>J174*$M$8</f>
        <v>183245</v>
      </c>
      <c r="N174" s="153">
        <f>M174+L174</f>
        <v>236845</v>
      </c>
      <c r="O174" s="153">
        <f>(((((H174*4)*2)/27)*$O$8)*2)</f>
        <v>35733.333333333336</v>
      </c>
      <c r="P174" s="163"/>
      <c r="Q174" s="105">
        <f>O174+N174+K174+$C$9+P174</f>
        <v>292678.33333333331</v>
      </c>
      <c r="R174" s="145"/>
      <c r="S174" s="145"/>
      <c r="T174" s="145"/>
      <c r="U174" s="145"/>
      <c r="V174" s="145"/>
    </row>
    <row r="175" spans="1:22" x14ac:dyDescent="0.2">
      <c r="A175" s="157" t="s">
        <v>114</v>
      </c>
      <c r="B175" s="157">
        <v>200</v>
      </c>
      <c r="C175" s="158" t="s">
        <v>77</v>
      </c>
      <c r="D175" s="157" t="s">
        <v>151</v>
      </c>
      <c r="E175" s="157">
        <v>4</v>
      </c>
      <c r="F175" s="158" t="str">
        <f>LOOKUP(D175,$AB$9:$AC$13)</f>
        <v>5-10 Years Street Life</v>
      </c>
      <c r="G175" s="160">
        <v>29</v>
      </c>
      <c r="H175" s="159">
        <v>363</v>
      </c>
      <c r="I175" s="160"/>
      <c r="J175" s="161">
        <f>((H175*G175)/9)</f>
        <v>1169.6666666666667</v>
      </c>
      <c r="K175" s="172">
        <f>J175*$K$8</f>
        <v>3509</v>
      </c>
      <c r="L175" s="153">
        <f>J175*$L$8</f>
        <v>9357.3333333333339</v>
      </c>
      <c r="M175" s="153">
        <f>J175*$M$8</f>
        <v>31990.383333333339</v>
      </c>
      <c r="N175" s="153">
        <f>M175+L175</f>
        <v>41347.716666666674</v>
      </c>
      <c r="O175" s="153">
        <f>(((((H175*4)*2)/27)*$O$8)*2)</f>
        <v>6453.333333333333</v>
      </c>
      <c r="P175" s="163"/>
      <c r="Q175" s="105">
        <f>O175+N175+K175+$C$9+P175</f>
        <v>51310.05000000001</v>
      </c>
      <c r="R175" s="145"/>
      <c r="S175" s="145"/>
      <c r="T175" s="145"/>
      <c r="U175" s="145"/>
      <c r="V175" s="145"/>
    </row>
    <row r="176" spans="1:22" x14ac:dyDescent="0.2">
      <c r="A176" s="157"/>
      <c r="B176" s="157"/>
      <c r="C176" s="158"/>
      <c r="D176" s="157"/>
      <c r="E176" s="157"/>
      <c r="F176" s="164" t="s">
        <v>343</v>
      </c>
      <c r="G176" s="160"/>
      <c r="H176" s="159"/>
      <c r="I176" s="160"/>
      <c r="J176" s="161"/>
      <c r="K176" s="172"/>
      <c r="L176" s="153"/>
      <c r="M176" s="153"/>
      <c r="N176" s="153"/>
      <c r="O176" s="153"/>
      <c r="P176" s="163"/>
      <c r="Q176" s="171">
        <f>SUM(Q172:Q175)</f>
        <v>561060.13333333342</v>
      </c>
      <c r="R176" s="145"/>
      <c r="S176" s="145"/>
      <c r="T176" s="145"/>
      <c r="U176" s="145"/>
      <c r="V176" s="145"/>
    </row>
    <row r="177" spans="1:22" x14ac:dyDescent="0.2">
      <c r="A177" s="157"/>
      <c r="B177" s="157"/>
      <c r="C177" s="158"/>
      <c r="D177" s="157"/>
      <c r="E177" s="157"/>
      <c r="G177" s="160"/>
      <c r="H177" s="159"/>
      <c r="I177" s="160"/>
      <c r="J177" s="161"/>
      <c r="K177" s="172"/>
      <c r="L177" s="153"/>
      <c r="M177" s="153"/>
      <c r="N177" s="153"/>
      <c r="O177" s="153"/>
      <c r="P177" s="163"/>
      <c r="Q177" s="105"/>
      <c r="R177" s="145"/>
      <c r="S177" s="145"/>
      <c r="T177" s="145"/>
      <c r="U177" s="145"/>
      <c r="V177" s="145"/>
    </row>
    <row r="178" spans="1:22" x14ac:dyDescent="0.2">
      <c r="A178" s="157" t="s">
        <v>108</v>
      </c>
      <c r="B178" s="157" t="s">
        <v>160</v>
      </c>
      <c r="C178" s="157" t="s">
        <v>110</v>
      </c>
      <c r="D178" s="157" t="s">
        <v>151</v>
      </c>
      <c r="E178" s="157">
        <v>4</v>
      </c>
      <c r="F178" s="158" t="str">
        <f>LOOKUP(D178,$AB$9:$AC$13)</f>
        <v>5-10 Years Street Life</v>
      </c>
      <c r="G178" s="159">
        <v>26</v>
      </c>
      <c r="H178" s="159">
        <v>4140</v>
      </c>
      <c r="I178" s="160"/>
      <c r="J178" s="161">
        <f>((H178*G178)/9)</f>
        <v>11960</v>
      </c>
      <c r="K178" s="172">
        <f>J178*$K$8</f>
        <v>35880</v>
      </c>
      <c r="L178" s="153">
        <f>J178*$L$8</f>
        <v>95680</v>
      </c>
      <c r="M178" s="153">
        <f>J178*$M$8</f>
        <v>327106</v>
      </c>
      <c r="N178" s="153">
        <f>M178+L178</f>
        <v>422786</v>
      </c>
      <c r="O178" s="153">
        <f>(((((H178*4)*2)/27)*$O$8)*2)</f>
        <v>73600</v>
      </c>
      <c r="P178" s="163"/>
      <c r="Q178" s="105">
        <f>O178+N178+K178+$C$9+P178</f>
        <v>532266</v>
      </c>
      <c r="R178" s="145"/>
      <c r="S178" s="145"/>
      <c r="T178" s="145"/>
      <c r="U178" s="145"/>
      <c r="V178" s="145"/>
    </row>
    <row r="179" spans="1:22" x14ac:dyDescent="0.2">
      <c r="A179" s="157" t="s">
        <v>108</v>
      </c>
      <c r="B179" s="157" t="s">
        <v>109</v>
      </c>
      <c r="C179" s="157" t="s">
        <v>110</v>
      </c>
      <c r="D179" s="157" t="s">
        <v>62</v>
      </c>
      <c r="E179" s="157">
        <v>4</v>
      </c>
      <c r="F179" s="158" t="str">
        <f>LOOKUP(D179,$AB$9:$AC$13)</f>
        <v>Needs Reconstruction</v>
      </c>
      <c r="G179" s="160">
        <v>26</v>
      </c>
      <c r="H179" s="160">
        <v>425</v>
      </c>
      <c r="I179" s="160"/>
      <c r="J179" s="161">
        <f>((H179*G179)/9)</f>
        <v>1227.7777777777778</v>
      </c>
      <c r="K179" s="172">
        <f>J179*$K$8</f>
        <v>3683.3333333333335</v>
      </c>
      <c r="L179" s="153">
        <f>J179*$L$8</f>
        <v>9822.2222222222226</v>
      </c>
      <c r="M179" s="153">
        <f>J179*$M$8</f>
        <v>33579.722222222226</v>
      </c>
      <c r="N179" s="153">
        <f>M179+L179</f>
        <v>43401.944444444453</v>
      </c>
      <c r="O179" s="153">
        <f>(((((H179*4)*2)/27)*$O$8)*2)</f>
        <v>7555.5555555555557</v>
      </c>
      <c r="P179" s="163"/>
      <c r="Q179" s="105">
        <f>O179+N179+K179+$C$9+P179</f>
        <v>54640.833333333343</v>
      </c>
      <c r="R179" s="145"/>
      <c r="S179" s="145"/>
      <c r="T179" s="145"/>
      <c r="U179" s="145"/>
      <c r="V179" s="145"/>
    </row>
    <row r="180" spans="1:22" x14ac:dyDescent="0.2">
      <c r="A180" s="157" t="s">
        <v>108</v>
      </c>
      <c r="B180" s="157">
        <v>2000</v>
      </c>
      <c r="C180" s="158" t="s">
        <v>110</v>
      </c>
      <c r="D180" s="157" t="s">
        <v>151</v>
      </c>
      <c r="E180" s="157">
        <v>3</v>
      </c>
      <c r="F180" s="158" t="str">
        <f>LOOKUP(D180,$AB$9:$AC$13)</f>
        <v>5-10 Years Street Life</v>
      </c>
      <c r="G180" s="159">
        <v>26</v>
      </c>
      <c r="H180" s="160">
        <v>825</v>
      </c>
      <c r="I180" s="160"/>
      <c r="J180" s="161">
        <f>((H180*G180)/9)</f>
        <v>2383.3333333333335</v>
      </c>
      <c r="K180" s="172">
        <f>J180*$K$8</f>
        <v>7150</v>
      </c>
      <c r="L180" s="153">
        <f>J180*$L$8</f>
        <v>19066.666666666668</v>
      </c>
      <c r="M180" s="153">
        <f>J180*$M$8</f>
        <v>65184.166666666672</v>
      </c>
      <c r="N180" s="153">
        <f>M180+L180</f>
        <v>84250.833333333343</v>
      </c>
      <c r="O180" s="153">
        <f>(((((H180*4)*2)/27)*$O$8)*2)</f>
        <v>14666.666666666668</v>
      </c>
      <c r="P180" s="163"/>
      <c r="Q180" s="105">
        <f>O180+N180+K180+$C$9+P180</f>
        <v>106067.50000000001</v>
      </c>
      <c r="R180" s="145"/>
      <c r="S180" s="145"/>
      <c r="T180" s="145"/>
      <c r="U180" s="145"/>
      <c r="V180" s="145"/>
    </row>
    <row r="181" spans="1:22" x14ac:dyDescent="0.2">
      <c r="A181" s="157"/>
      <c r="B181" s="157"/>
      <c r="C181" s="158"/>
      <c r="D181" s="157"/>
      <c r="E181" s="157"/>
      <c r="F181" s="164" t="s">
        <v>343</v>
      </c>
      <c r="G181" s="159"/>
      <c r="H181" s="160"/>
      <c r="I181" s="160"/>
      <c r="J181" s="161"/>
      <c r="K181" s="172"/>
      <c r="L181" s="153"/>
      <c r="M181" s="153"/>
      <c r="N181" s="153"/>
      <c r="O181" s="153"/>
      <c r="P181" s="163"/>
      <c r="Q181" s="171">
        <f>SUM(Q178:Q180)</f>
        <v>692974.33333333337</v>
      </c>
      <c r="R181" s="145"/>
      <c r="S181" s="145"/>
      <c r="T181" s="145"/>
      <c r="U181" s="145"/>
      <c r="V181" s="145"/>
    </row>
    <row r="182" spans="1:22" x14ac:dyDescent="0.2">
      <c r="A182" s="157"/>
      <c r="B182" s="157"/>
      <c r="C182" s="158"/>
      <c r="D182" s="157"/>
      <c r="E182" s="157"/>
      <c r="G182" s="159"/>
      <c r="H182" s="160"/>
      <c r="I182" s="160"/>
      <c r="J182" s="161"/>
      <c r="K182" s="172"/>
      <c r="L182" s="153"/>
      <c r="M182" s="153"/>
      <c r="N182" s="153"/>
      <c r="O182" s="153"/>
      <c r="P182" s="163"/>
      <c r="Q182" s="105"/>
      <c r="R182" s="145"/>
      <c r="S182" s="145"/>
      <c r="T182" s="145"/>
      <c r="U182" s="145"/>
      <c r="V182" s="145"/>
    </row>
    <row r="183" spans="1:22" x14ac:dyDescent="0.2">
      <c r="A183" s="157" t="s">
        <v>263</v>
      </c>
      <c r="B183" s="157">
        <v>600</v>
      </c>
      <c r="C183" s="158" t="s">
        <v>77</v>
      </c>
      <c r="D183" s="158" t="s">
        <v>255</v>
      </c>
      <c r="E183" s="158"/>
      <c r="F183" s="158" t="str">
        <f>LOOKUP(D183,$AB$9:$AC$13)</f>
        <v>10-15 Years Street Life</v>
      </c>
      <c r="G183" s="159">
        <v>22</v>
      </c>
      <c r="H183" s="159">
        <v>625</v>
      </c>
      <c r="I183" s="160"/>
      <c r="J183" s="161">
        <f>((H183*G183)/9)</f>
        <v>1527.7777777777778</v>
      </c>
      <c r="K183" s="172">
        <f>J183*$K$8</f>
        <v>4583.3333333333339</v>
      </c>
      <c r="L183" s="153">
        <f>J183*$L$8</f>
        <v>12222.222222222223</v>
      </c>
      <c r="M183" s="153">
        <f>J183*$M$8</f>
        <v>41784.722222222226</v>
      </c>
      <c r="N183" s="153">
        <f>M183+L183</f>
        <v>54006.944444444453</v>
      </c>
      <c r="O183" s="153">
        <f>(((((H183*4)*2)/27)*$O$8)*2)</f>
        <v>11111.111111111111</v>
      </c>
      <c r="P183" s="163"/>
      <c r="Q183" s="105">
        <f>O183+N183+K183+$C$9+P183</f>
        <v>69701.388888888891</v>
      </c>
      <c r="R183" s="145"/>
      <c r="S183" s="145"/>
      <c r="T183" s="145"/>
      <c r="U183" s="145"/>
      <c r="V183" s="145"/>
    </row>
    <row r="184" spans="1:22" x14ac:dyDescent="0.2">
      <c r="A184" s="157" t="s">
        <v>263</v>
      </c>
      <c r="B184" s="157" t="s">
        <v>265</v>
      </c>
      <c r="C184" s="158" t="s">
        <v>77</v>
      </c>
      <c r="D184" s="158" t="s">
        <v>255</v>
      </c>
      <c r="E184" s="158"/>
      <c r="F184" s="158" t="str">
        <f>LOOKUP(D184,$AB$9:$AC$13)</f>
        <v>10-15 Years Street Life</v>
      </c>
      <c r="G184" s="159">
        <v>22</v>
      </c>
      <c r="H184" s="159">
        <v>2180</v>
      </c>
      <c r="I184" s="160"/>
      <c r="J184" s="161">
        <f>((H184*G184)/9)</f>
        <v>5328.8888888888887</v>
      </c>
      <c r="K184" s="172">
        <f>J184*$K$8</f>
        <v>15986.666666666666</v>
      </c>
      <c r="L184" s="153">
        <f>J184*$L$8</f>
        <v>42631.111111111109</v>
      </c>
      <c r="M184" s="153">
        <f>J184*$M$8</f>
        <v>145745.11111111112</v>
      </c>
      <c r="N184" s="153">
        <f>M184+L184</f>
        <v>188376.22222222225</v>
      </c>
      <c r="O184" s="153">
        <f>(((((H184*4)*2)/27)*$O$8)*2)</f>
        <v>38755.555555555562</v>
      </c>
      <c r="P184" s="163"/>
      <c r="Q184" s="105">
        <f>O184+N184+K184+$C$9+P184</f>
        <v>243118.44444444447</v>
      </c>
      <c r="R184" s="145"/>
      <c r="S184" s="145"/>
      <c r="T184" s="145"/>
      <c r="U184" s="145"/>
      <c r="V184" s="145"/>
    </row>
    <row r="185" spans="1:22" x14ac:dyDescent="0.2">
      <c r="A185" s="157"/>
      <c r="B185" s="157"/>
      <c r="C185" s="158"/>
      <c r="D185" s="158"/>
      <c r="E185" s="158"/>
      <c r="F185" s="164" t="s">
        <v>343</v>
      </c>
      <c r="G185" s="159"/>
      <c r="H185" s="159"/>
      <c r="I185" s="160"/>
      <c r="J185" s="161"/>
      <c r="K185" s="172"/>
      <c r="L185" s="153"/>
      <c r="M185" s="153"/>
      <c r="N185" s="153"/>
      <c r="O185" s="153"/>
      <c r="P185" s="163"/>
      <c r="Q185" s="171">
        <f>SUM(Q183:Q184)</f>
        <v>312819.83333333337</v>
      </c>
      <c r="R185" s="145"/>
      <c r="S185" s="145"/>
      <c r="T185" s="145"/>
      <c r="U185" s="145"/>
      <c r="V185" s="145"/>
    </row>
    <row r="186" spans="1:22" x14ac:dyDescent="0.2">
      <c r="A186" s="157"/>
      <c r="B186" s="157"/>
      <c r="C186" s="158"/>
      <c r="D186" s="158"/>
      <c r="E186" s="158"/>
      <c r="G186" s="159"/>
      <c r="H186" s="159"/>
      <c r="I186" s="160"/>
      <c r="J186" s="161"/>
      <c r="K186" s="172"/>
      <c r="L186" s="153"/>
      <c r="M186" s="153"/>
      <c r="N186" s="153"/>
      <c r="O186" s="153"/>
      <c r="P186" s="163"/>
      <c r="Q186" s="105"/>
      <c r="R186" s="145"/>
      <c r="S186" s="145"/>
      <c r="T186" s="145"/>
      <c r="U186" s="145"/>
      <c r="V186" s="145"/>
    </row>
    <row r="187" spans="1:22" x14ac:dyDescent="0.2">
      <c r="A187" s="157" t="s">
        <v>276</v>
      </c>
      <c r="B187" s="157">
        <v>700</v>
      </c>
      <c r="C187" s="158" t="s">
        <v>169</v>
      </c>
      <c r="D187" s="158" t="s">
        <v>255</v>
      </c>
      <c r="E187" s="158"/>
      <c r="F187" s="158" t="str">
        <f>LOOKUP(D187,$AB$9:$AC$13)</f>
        <v>10-15 Years Street Life</v>
      </c>
      <c r="G187" s="159">
        <v>29</v>
      </c>
      <c r="H187" s="159">
        <v>442</v>
      </c>
      <c r="I187" s="160"/>
      <c r="J187" s="161">
        <f>((H187*G187)/9)</f>
        <v>1424.2222222222222</v>
      </c>
      <c r="K187" s="172">
        <f>J187*$K$8</f>
        <v>4272.6666666666661</v>
      </c>
      <c r="L187" s="153">
        <f>J187*$L$8</f>
        <v>11393.777777777777</v>
      </c>
      <c r="M187" s="153">
        <f>J187*$M$8</f>
        <v>38952.477777777778</v>
      </c>
      <c r="N187" s="153">
        <f>M187+L187</f>
        <v>50346.255555555559</v>
      </c>
      <c r="O187" s="153">
        <f>(((((H187*4)*2)/27)*$O$8)*2)</f>
        <v>7857.7777777777774</v>
      </c>
      <c r="P187" s="163"/>
      <c r="Q187" s="105">
        <f>O187+N187+K187+$C$9+P187</f>
        <v>62476.700000000004</v>
      </c>
      <c r="R187" s="145"/>
      <c r="S187" s="145"/>
      <c r="T187" s="145"/>
      <c r="U187" s="145"/>
      <c r="V187" s="145"/>
    </row>
    <row r="188" spans="1:22" x14ac:dyDescent="0.2">
      <c r="A188" s="157" t="s">
        <v>277</v>
      </c>
      <c r="B188" s="157" t="s">
        <v>132</v>
      </c>
      <c r="C188" s="158" t="s">
        <v>169</v>
      </c>
      <c r="D188" s="158" t="s">
        <v>255</v>
      </c>
      <c r="E188" s="158"/>
      <c r="F188" s="158" t="str">
        <f>LOOKUP(D188,$AB$9:$AC$13)</f>
        <v>10-15 Years Street Life</v>
      </c>
      <c r="G188" s="159">
        <v>29</v>
      </c>
      <c r="H188" s="159">
        <v>1058</v>
      </c>
      <c r="I188" s="160"/>
      <c r="J188" s="161">
        <f>((H188*G188)/9)</f>
        <v>3409.1111111111113</v>
      </c>
      <c r="K188" s="172">
        <f>J188*$K$8</f>
        <v>10227.333333333334</v>
      </c>
      <c r="L188" s="153">
        <f>J188*$L$8</f>
        <v>27272.888888888891</v>
      </c>
      <c r="M188" s="153">
        <f>J188*$M$8</f>
        <v>93239.188888888893</v>
      </c>
      <c r="N188" s="153">
        <f>M188+L188</f>
        <v>120512.07777777778</v>
      </c>
      <c r="O188" s="153">
        <f>(((((H188*4)*2)/27)*$O$8)*2)</f>
        <v>18808.888888888887</v>
      </c>
      <c r="P188" s="163"/>
      <c r="Q188" s="105">
        <f>O188+N188+K188+$C$9+P188</f>
        <v>149548.30000000002</v>
      </c>
      <c r="R188" s="145"/>
      <c r="S188" s="145"/>
      <c r="T188" s="145"/>
      <c r="U188" s="145"/>
      <c r="V188" s="145"/>
    </row>
    <row r="189" spans="1:22" x14ac:dyDescent="0.2">
      <c r="A189" s="157"/>
      <c r="B189" s="157"/>
      <c r="C189" s="158"/>
      <c r="D189" s="158"/>
      <c r="E189" s="158"/>
      <c r="F189" s="164" t="s">
        <v>343</v>
      </c>
      <c r="G189" s="159"/>
      <c r="H189" s="159"/>
      <c r="I189" s="160"/>
      <c r="J189" s="161"/>
      <c r="K189" s="172"/>
      <c r="L189" s="153"/>
      <c r="M189" s="153"/>
      <c r="N189" s="153"/>
      <c r="O189" s="153"/>
      <c r="P189" s="163"/>
      <c r="Q189" s="105"/>
      <c r="R189" s="145"/>
      <c r="S189" s="145"/>
      <c r="T189" s="145"/>
      <c r="U189" s="145"/>
      <c r="V189" s="145"/>
    </row>
    <row r="190" spans="1:22" x14ac:dyDescent="0.2">
      <c r="A190" s="157"/>
      <c r="B190" s="157"/>
      <c r="C190" s="158"/>
      <c r="D190" s="158"/>
      <c r="E190" s="158"/>
      <c r="G190" s="159"/>
      <c r="H190" s="159"/>
      <c r="I190" s="160"/>
      <c r="J190" s="161"/>
      <c r="K190" s="172"/>
      <c r="L190" s="153"/>
      <c r="M190" s="153"/>
      <c r="N190" s="153"/>
      <c r="O190" s="153"/>
      <c r="P190" s="163"/>
      <c r="Q190" s="105"/>
      <c r="R190" s="145"/>
      <c r="S190" s="145"/>
      <c r="T190" s="145"/>
      <c r="U190" s="145"/>
      <c r="V190" s="145"/>
    </row>
    <row r="191" spans="1:22" x14ac:dyDescent="0.2">
      <c r="A191" s="157" t="s">
        <v>116</v>
      </c>
      <c r="B191" s="157" t="s">
        <v>117</v>
      </c>
      <c r="C191" s="158" t="s">
        <v>77</v>
      </c>
      <c r="D191" s="157" t="s">
        <v>62</v>
      </c>
      <c r="E191" s="157">
        <v>3</v>
      </c>
      <c r="F191" s="158" t="str">
        <f>LOOKUP(D191,$AB$9:$AC$13)</f>
        <v>Needs Reconstruction</v>
      </c>
      <c r="G191" s="160">
        <v>28</v>
      </c>
      <c r="H191" s="159">
        <v>630</v>
      </c>
      <c r="I191" s="160"/>
      <c r="J191" s="161">
        <f>((H191*G191)/9)</f>
        <v>1960</v>
      </c>
      <c r="K191" s="172">
        <f>J191*$K$8</f>
        <v>5880</v>
      </c>
      <c r="L191" s="153">
        <f>J191*$L$8</f>
        <v>15680</v>
      </c>
      <c r="M191" s="153">
        <f>J191*$M$8</f>
        <v>53606</v>
      </c>
      <c r="N191" s="153">
        <f>M191+L191</f>
        <v>69286</v>
      </c>
      <c r="O191" s="153">
        <f>(((((H191*4)*2)/27)*$O$8)*2)</f>
        <v>11200</v>
      </c>
      <c r="P191" s="163"/>
      <c r="Q191" s="105">
        <f>O191+N191+K191+$C$9+P191</f>
        <v>86366</v>
      </c>
      <c r="R191" s="145"/>
      <c r="S191" s="145"/>
      <c r="T191" s="145"/>
      <c r="U191" s="145"/>
      <c r="V191" s="145"/>
    </row>
    <row r="192" spans="1:22" x14ac:dyDescent="0.2">
      <c r="A192" s="157" t="s">
        <v>116</v>
      </c>
      <c r="B192" s="157">
        <v>700</v>
      </c>
      <c r="C192" s="158" t="s">
        <v>77</v>
      </c>
      <c r="D192" s="158" t="s">
        <v>151</v>
      </c>
      <c r="E192" s="158">
        <v>3</v>
      </c>
      <c r="F192" s="158" t="str">
        <f>LOOKUP(D192,$AB$9:$AC$13)</f>
        <v>5-10 Years Street Life</v>
      </c>
      <c r="G192" s="159">
        <v>22</v>
      </c>
      <c r="H192" s="159">
        <v>540</v>
      </c>
      <c r="I192" s="160"/>
      <c r="J192" s="161">
        <f>((H192*G192)/9)</f>
        <v>1320</v>
      </c>
      <c r="K192" s="172">
        <f>J192*$K$8</f>
        <v>3960</v>
      </c>
      <c r="L192" s="153">
        <f>J192*$L$8</f>
        <v>10560</v>
      </c>
      <c r="M192" s="153">
        <f>J192*$M$8</f>
        <v>36102</v>
      </c>
      <c r="N192" s="153">
        <f>M192+L192</f>
        <v>46662</v>
      </c>
      <c r="O192" s="153">
        <f>(((((H192*4)*2)/27)*$O$8)*2)</f>
        <v>9600</v>
      </c>
      <c r="P192" s="163"/>
      <c r="Q192" s="105">
        <f>O192+N192+K192+$C$9+P192</f>
        <v>60222</v>
      </c>
      <c r="R192" s="145"/>
      <c r="S192" s="145"/>
      <c r="T192" s="145"/>
      <c r="U192" s="145"/>
      <c r="V192" s="145"/>
    </row>
    <row r="193" spans="1:22" x14ac:dyDescent="0.2">
      <c r="A193" s="157" t="s">
        <v>116</v>
      </c>
      <c r="B193" s="157">
        <v>600</v>
      </c>
      <c r="C193" s="158" t="s">
        <v>77</v>
      </c>
      <c r="D193" s="158" t="s">
        <v>207</v>
      </c>
      <c r="E193" s="158"/>
      <c r="F193" s="158" t="str">
        <f>LOOKUP(D193,$AB$9:$AC$13)</f>
        <v>5-10 Years Street Life</v>
      </c>
      <c r="G193" s="159">
        <v>37</v>
      </c>
      <c r="H193" s="159">
        <v>1495</v>
      </c>
      <c r="I193" s="160"/>
      <c r="J193" s="161">
        <f>((H193*G193)/9)</f>
        <v>6146.1111111111113</v>
      </c>
      <c r="K193" s="172">
        <f>J193*$K$8</f>
        <v>18438.333333333336</v>
      </c>
      <c r="L193" s="153">
        <f>J193*$L$8</f>
        <v>49168.888888888891</v>
      </c>
      <c r="M193" s="153">
        <f>J193*$M$8</f>
        <v>168096.13888888891</v>
      </c>
      <c r="N193" s="153">
        <f>M193+L193</f>
        <v>217265.02777777781</v>
      </c>
      <c r="O193" s="153">
        <f>(((((H193*4)*2)/27)*$O$8)*2)</f>
        <v>26577.777777777781</v>
      </c>
      <c r="P193" s="163"/>
      <c r="Q193" s="105">
        <f>O193+N193+K193+$C$9+P193</f>
        <v>262281.13888888893</v>
      </c>
      <c r="R193" s="145"/>
      <c r="S193" s="145"/>
      <c r="T193" s="145"/>
      <c r="U193" s="145"/>
      <c r="V193" s="145"/>
    </row>
    <row r="194" spans="1:22" x14ac:dyDescent="0.2">
      <c r="A194" s="157" t="s">
        <v>116</v>
      </c>
      <c r="B194" s="157">
        <v>800</v>
      </c>
      <c r="C194" s="158" t="s">
        <v>77</v>
      </c>
      <c r="D194" s="158" t="s">
        <v>207</v>
      </c>
      <c r="E194" s="158"/>
      <c r="F194" s="158" t="str">
        <f>LOOKUP(D194,$AB$9:$AC$13)</f>
        <v>5-10 Years Street Life</v>
      </c>
      <c r="G194" s="159">
        <v>28</v>
      </c>
      <c r="H194" s="159">
        <v>1190</v>
      </c>
      <c r="I194" s="160"/>
      <c r="J194" s="161">
        <f>((H194*G194)/9)</f>
        <v>3702.2222222222222</v>
      </c>
      <c r="K194" s="172">
        <f>J194*$K$8</f>
        <v>11106.666666666666</v>
      </c>
      <c r="L194" s="153">
        <f>J194*$L$8</f>
        <v>29617.777777777777</v>
      </c>
      <c r="M194" s="153">
        <f>J194*$M$8</f>
        <v>101255.77777777778</v>
      </c>
      <c r="N194" s="153">
        <f>M194+L194</f>
        <v>130873.55555555556</v>
      </c>
      <c r="O194" s="153">
        <f>(((((H194*4)*2)/27)*$O$8)*2)</f>
        <v>21155.555555555555</v>
      </c>
      <c r="P194" s="163"/>
      <c r="Q194" s="105">
        <f>O194+N194+K194+$C$9+P194</f>
        <v>163135.77777777778</v>
      </c>
      <c r="R194" s="145"/>
      <c r="S194" s="145"/>
      <c r="T194" s="145"/>
      <c r="U194" s="145"/>
      <c r="V194" s="145"/>
    </row>
    <row r="195" spans="1:22" x14ac:dyDescent="0.2">
      <c r="A195" s="157"/>
      <c r="B195" s="157"/>
      <c r="C195" s="158"/>
      <c r="D195" s="158"/>
      <c r="E195" s="158"/>
      <c r="F195" s="164" t="s">
        <v>343</v>
      </c>
      <c r="G195" s="159"/>
      <c r="H195" s="159"/>
      <c r="I195" s="160"/>
      <c r="J195" s="161"/>
      <c r="K195" s="172"/>
      <c r="L195" s="153"/>
      <c r="M195" s="153"/>
      <c r="N195" s="153"/>
      <c r="O195" s="153"/>
      <c r="P195" s="163"/>
      <c r="Q195" s="171">
        <f>SUM(Q191:Q194)</f>
        <v>572004.91666666674</v>
      </c>
      <c r="R195" s="145"/>
      <c r="S195" s="145"/>
      <c r="T195" s="145"/>
      <c r="U195" s="145"/>
      <c r="V195" s="145"/>
    </row>
    <row r="196" spans="1:22" x14ac:dyDescent="0.2">
      <c r="A196" s="157"/>
      <c r="B196" s="157"/>
      <c r="C196" s="158"/>
      <c r="D196" s="158"/>
      <c r="E196" s="158"/>
      <c r="G196" s="159"/>
      <c r="H196" s="159"/>
      <c r="I196" s="160"/>
      <c r="J196" s="161"/>
      <c r="K196" s="172"/>
      <c r="L196" s="153"/>
      <c r="M196" s="153"/>
      <c r="N196" s="153"/>
      <c r="O196" s="153"/>
      <c r="P196" s="163"/>
      <c r="Q196" s="105"/>
      <c r="R196" s="145"/>
      <c r="S196" s="145"/>
      <c r="T196" s="145"/>
      <c r="U196" s="145"/>
      <c r="V196" s="145"/>
    </row>
    <row r="197" spans="1:22" x14ac:dyDescent="0.2">
      <c r="A197" s="157" t="s">
        <v>106</v>
      </c>
      <c r="B197" s="157">
        <v>100</v>
      </c>
      <c r="C197" s="158" t="s">
        <v>61</v>
      </c>
      <c r="D197" s="158" t="s">
        <v>62</v>
      </c>
      <c r="E197" s="158">
        <v>4</v>
      </c>
      <c r="F197" s="158" t="str">
        <f>LOOKUP(D197,$AB$9:$AC$13)</f>
        <v>Needs Reconstruction</v>
      </c>
      <c r="G197" s="159">
        <v>20</v>
      </c>
      <c r="H197" s="159">
        <v>580</v>
      </c>
      <c r="I197" s="160"/>
      <c r="J197" s="161">
        <f>((H197*G197)/9)</f>
        <v>1288.8888888888889</v>
      </c>
      <c r="K197" s="172">
        <f>J197*$K$8</f>
        <v>3866.666666666667</v>
      </c>
      <c r="L197" s="153">
        <f>J197*$L$8</f>
        <v>10311.111111111111</v>
      </c>
      <c r="M197" s="153">
        <f>J197*$M$8</f>
        <v>35251.111111111117</v>
      </c>
      <c r="N197" s="153">
        <f>M197+L197</f>
        <v>45562.222222222226</v>
      </c>
      <c r="O197" s="153">
        <f>(((((H197*4)*2)/27)*$O$8)*2)</f>
        <v>10311.111111111111</v>
      </c>
      <c r="P197" s="163"/>
      <c r="Q197" s="105">
        <f>O197+N197+K197+$C$9+P197</f>
        <v>59740</v>
      </c>
      <c r="R197" s="145"/>
      <c r="S197" s="145"/>
      <c r="T197" s="145"/>
      <c r="U197" s="145"/>
      <c r="V197" s="145"/>
    </row>
    <row r="198" spans="1:22" x14ac:dyDescent="0.2">
      <c r="A198" s="157" t="s">
        <v>106</v>
      </c>
      <c r="B198" s="157">
        <v>200</v>
      </c>
      <c r="C198" s="158" t="s">
        <v>61</v>
      </c>
      <c r="D198" s="158" t="s">
        <v>62</v>
      </c>
      <c r="E198" s="158">
        <v>4</v>
      </c>
      <c r="F198" s="158" t="str">
        <f>LOOKUP(D198,$AB$9:$AC$13)</f>
        <v>Needs Reconstruction</v>
      </c>
      <c r="G198" s="159">
        <v>20</v>
      </c>
      <c r="H198" s="159">
        <v>705</v>
      </c>
      <c r="I198" s="160"/>
      <c r="J198" s="161">
        <f>((H198*G198)/9)</f>
        <v>1566.6666666666667</v>
      </c>
      <c r="K198" s="172">
        <f>J198*$K$8</f>
        <v>4700</v>
      </c>
      <c r="L198" s="153">
        <f>J198*$L$8</f>
        <v>12533.333333333334</v>
      </c>
      <c r="M198" s="153">
        <f>J198*$M$8</f>
        <v>42848.333333333336</v>
      </c>
      <c r="N198" s="153">
        <f>M198+L198</f>
        <v>55381.666666666672</v>
      </c>
      <c r="O198" s="153">
        <f>(((((H198*4)*2)/27)*$O$8)*2)</f>
        <v>12533.333333333334</v>
      </c>
      <c r="P198" s="163"/>
      <c r="Q198" s="105">
        <f>O198+N198+K198+$C$9+P198</f>
        <v>72615</v>
      </c>
      <c r="R198" s="145"/>
      <c r="S198" s="145"/>
      <c r="T198" s="145"/>
      <c r="U198" s="145"/>
      <c r="V198" s="145"/>
    </row>
    <row r="199" spans="1:22" x14ac:dyDescent="0.2">
      <c r="A199" s="157"/>
      <c r="B199" s="157"/>
      <c r="C199" s="158"/>
      <c r="D199" s="158"/>
      <c r="E199" s="158"/>
      <c r="F199" s="164" t="s">
        <v>343</v>
      </c>
      <c r="G199" s="159"/>
      <c r="H199" s="159"/>
      <c r="I199" s="160"/>
      <c r="J199" s="161"/>
      <c r="K199" s="172"/>
      <c r="L199" s="153"/>
      <c r="M199" s="153"/>
      <c r="N199" s="153"/>
      <c r="O199" s="153"/>
      <c r="P199" s="163"/>
      <c r="Q199" s="171">
        <f>SUM(Q197:Q198)</f>
        <v>132355</v>
      </c>
      <c r="R199" s="145"/>
      <c r="S199" s="145"/>
      <c r="T199" s="145"/>
      <c r="U199" s="145"/>
      <c r="V199" s="145"/>
    </row>
    <row r="200" spans="1:22" x14ac:dyDescent="0.2">
      <c r="A200" s="157"/>
      <c r="B200" s="157"/>
      <c r="C200" s="158"/>
      <c r="D200" s="158"/>
      <c r="E200" s="158"/>
      <c r="G200" s="159"/>
      <c r="H200" s="159"/>
      <c r="I200" s="160"/>
      <c r="J200" s="161"/>
      <c r="K200" s="172"/>
      <c r="L200" s="153"/>
      <c r="M200" s="153"/>
      <c r="N200" s="153"/>
      <c r="O200" s="153"/>
      <c r="P200" s="163"/>
      <c r="Q200" s="105"/>
      <c r="R200" s="145"/>
      <c r="S200" s="145"/>
      <c r="T200" s="145"/>
      <c r="U200" s="145"/>
      <c r="V200" s="145"/>
    </row>
    <row r="201" spans="1:22" x14ac:dyDescent="0.2">
      <c r="A201" s="157" t="s">
        <v>107</v>
      </c>
      <c r="B201" s="157">
        <v>200</v>
      </c>
      <c r="C201" s="158" t="s">
        <v>61</v>
      </c>
      <c r="D201" s="158" t="s">
        <v>62</v>
      </c>
      <c r="E201" s="158">
        <v>4</v>
      </c>
      <c r="F201" s="158" t="str">
        <f>LOOKUP(D201,$AB$9:$AC$13)</f>
        <v>Needs Reconstruction</v>
      </c>
      <c r="G201" s="159">
        <v>20</v>
      </c>
      <c r="H201" s="159">
        <v>3460</v>
      </c>
      <c r="I201" s="160"/>
      <c r="J201" s="161">
        <f>((H201*G201)/9)</f>
        <v>7688.8888888888887</v>
      </c>
      <c r="K201" s="172">
        <f>J201*$K$8</f>
        <v>23066.666666666664</v>
      </c>
      <c r="L201" s="153">
        <f>J201*$L$8</f>
        <v>61511.111111111109</v>
      </c>
      <c r="M201" s="153">
        <f>J201*$M$8</f>
        <v>210291.11111111112</v>
      </c>
      <c r="N201" s="153">
        <f>M201+L201</f>
        <v>271802.22222222225</v>
      </c>
      <c r="O201" s="153">
        <f>(((((H201*4)*2)/27)*$O$8)*2)</f>
        <v>61511.111111111109</v>
      </c>
      <c r="P201" s="163"/>
      <c r="Q201" s="105">
        <f>O201+N201+K201+$C$9+P201</f>
        <v>356380.00000000006</v>
      </c>
      <c r="R201" s="145"/>
      <c r="S201" s="145"/>
      <c r="T201" s="145"/>
      <c r="U201" s="145"/>
      <c r="V201" s="145"/>
    </row>
    <row r="202" spans="1:22" x14ac:dyDescent="0.2">
      <c r="A202" s="157" t="s">
        <v>107</v>
      </c>
      <c r="B202" s="157">
        <v>100</v>
      </c>
      <c r="C202" s="158" t="s">
        <v>61</v>
      </c>
      <c r="D202" s="158" t="s">
        <v>62</v>
      </c>
      <c r="E202" s="158">
        <v>3</v>
      </c>
      <c r="F202" s="158" t="str">
        <f>LOOKUP(D202,$AB$9:$AC$13)</f>
        <v>Needs Reconstruction</v>
      </c>
      <c r="G202" s="159">
        <v>20</v>
      </c>
      <c r="H202" s="159">
        <v>1770</v>
      </c>
      <c r="I202" s="160"/>
      <c r="J202" s="161">
        <f>((H202*G202)/9)</f>
        <v>3933.3333333333335</v>
      </c>
      <c r="K202" s="172">
        <f>J202*$K$8</f>
        <v>11800</v>
      </c>
      <c r="L202" s="153">
        <f>J202*$L$8</f>
        <v>31466.666666666668</v>
      </c>
      <c r="M202" s="153">
        <f>J202*$M$8</f>
        <v>107576.66666666667</v>
      </c>
      <c r="N202" s="153">
        <f>M202+L202</f>
        <v>139043.33333333334</v>
      </c>
      <c r="O202" s="153">
        <f>(((((H202*4)*2)/27)*$O$8)*2)</f>
        <v>31466.666666666668</v>
      </c>
      <c r="P202" s="163"/>
      <c r="Q202" s="105">
        <f>O202+N202+K202+$C$9+P202</f>
        <v>182310</v>
      </c>
      <c r="R202" s="145"/>
      <c r="S202" s="145"/>
      <c r="T202" s="145"/>
      <c r="U202" s="145"/>
      <c r="V202" s="145"/>
    </row>
    <row r="203" spans="1:22" x14ac:dyDescent="0.2">
      <c r="A203" s="157" t="s">
        <v>107</v>
      </c>
      <c r="B203" s="157">
        <v>300</v>
      </c>
      <c r="C203" s="158" t="s">
        <v>61</v>
      </c>
      <c r="D203" s="158" t="s">
        <v>151</v>
      </c>
      <c r="E203" s="158">
        <v>3</v>
      </c>
      <c r="F203" s="158" t="str">
        <f>LOOKUP(D203,$AB$9:$AC$13)</f>
        <v>5-10 Years Street Life</v>
      </c>
      <c r="G203" s="159">
        <v>22</v>
      </c>
      <c r="H203" s="159">
        <v>480</v>
      </c>
      <c r="I203" s="160"/>
      <c r="J203" s="161">
        <f>((H203*G203)/9)</f>
        <v>1173.3333333333333</v>
      </c>
      <c r="K203" s="172">
        <f>J203*$K$8</f>
        <v>3520</v>
      </c>
      <c r="L203" s="153">
        <f>J203*$L$8</f>
        <v>9386.6666666666661</v>
      </c>
      <c r="M203" s="153">
        <f>J203*$M$8</f>
        <v>32090.666666666668</v>
      </c>
      <c r="N203" s="153">
        <f>M203+L203</f>
        <v>41477.333333333336</v>
      </c>
      <c r="O203" s="153">
        <f>(((((H203*4)*2)/27)*$O$8)*2)</f>
        <v>8533.3333333333339</v>
      </c>
      <c r="P203" s="163"/>
      <c r="Q203" s="105">
        <f>O203+N203+K203+$C$9+P203</f>
        <v>53530.666666666672</v>
      </c>
      <c r="R203" s="145"/>
      <c r="S203" s="145"/>
      <c r="T203" s="145"/>
      <c r="U203" s="145"/>
      <c r="V203" s="145"/>
    </row>
    <row r="204" spans="1:22" x14ac:dyDescent="0.2">
      <c r="A204" s="157"/>
      <c r="B204" s="157"/>
      <c r="C204" s="158"/>
      <c r="D204" s="158"/>
      <c r="E204" s="158"/>
      <c r="F204" s="164" t="s">
        <v>343</v>
      </c>
      <c r="G204" s="159"/>
      <c r="H204" s="159"/>
      <c r="I204" s="160"/>
      <c r="J204" s="161"/>
      <c r="K204" s="172"/>
      <c r="L204" s="153"/>
      <c r="M204" s="153"/>
      <c r="N204" s="153"/>
      <c r="O204" s="153"/>
      <c r="P204" s="163"/>
      <c r="Q204" s="171">
        <f>SUM(Q201:Q203)</f>
        <v>592220.66666666663</v>
      </c>
      <c r="R204" s="145"/>
      <c r="S204" s="145"/>
      <c r="T204" s="145"/>
      <c r="U204" s="145"/>
      <c r="V204" s="145"/>
    </row>
    <row r="205" spans="1:22" x14ac:dyDescent="0.2">
      <c r="A205" s="157"/>
      <c r="B205" s="157"/>
      <c r="C205" s="158"/>
      <c r="D205" s="158"/>
      <c r="E205" s="158"/>
      <c r="G205" s="159"/>
      <c r="H205" s="159"/>
      <c r="I205" s="160"/>
      <c r="J205" s="161"/>
      <c r="K205" s="172"/>
      <c r="L205" s="153"/>
      <c r="M205" s="153"/>
      <c r="N205" s="153"/>
      <c r="O205" s="153"/>
      <c r="P205" s="163"/>
      <c r="Q205" s="105"/>
      <c r="R205" s="145"/>
      <c r="S205" s="145"/>
      <c r="T205" s="145"/>
      <c r="U205" s="145"/>
      <c r="V205" s="145"/>
    </row>
    <row r="206" spans="1:22" x14ac:dyDescent="0.2">
      <c r="A206" s="157" t="s">
        <v>111</v>
      </c>
      <c r="B206" s="157">
        <v>3000</v>
      </c>
      <c r="C206" s="158" t="s">
        <v>110</v>
      </c>
      <c r="D206" s="158" t="s">
        <v>62</v>
      </c>
      <c r="E206" s="158">
        <v>4</v>
      </c>
      <c r="F206" s="158" t="str">
        <f>LOOKUP(D206,$AB$9:$AC$13)</f>
        <v>Needs Reconstruction</v>
      </c>
      <c r="G206" s="159">
        <v>26</v>
      </c>
      <c r="H206" s="159">
        <v>230</v>
      </c>
      <c r="I206" s="160"/>
      <c r="J206" s="161">
        <f>((H206*G206)/9)</f>
        <v>664.44444444444446</v>
      </c>
      <c r="K206" s="172">
        <f>J206*$K$8</f>
        <v>1993.3333333333335</v>
      </c>
      <c r="L206" s="153">
        <f>J206*$L$8</f>
        <v>5315.5555555555557</v>
      </c>
      <c r="M206" s="153">
        <f>J206*$M$8</f>
        <v>18172.555555555558</v>
      </c>
      <c r="N206" s="153">
        <f>M206+L206</f>
        <v>23488.111111111113</v>
      </c>
      <c r="O206" s="153">
        <f>(((((H206*4)*2)/27)*$O$8)*2)</f>
        <v>4088.8888888888891</v>
      </c>
      <c r="P206" s="163"/>
      <c r="Q206" s="105">
        <f>O206+N206+K206+$C$9+P206</f>
        <v>29570.333333333336</v>
      </c>
      <c r="R206" s="145"/>
      <c r="S206" s="145"/>
      <c r="T206" s="145"/>
      <c r="U206" s="145"/>
      <c r="V206" s="145"/>
    </row>
    <row r="207" spans="1:22" x14ac:dyDescent="0.2">
      <c r="A207" s="158" t="s">
        <v>111</v>
      </c>
      <c r="B207" s="158">
        <v>6000</v>
      </c>
      <c r="C207" s="158" t="s">
        <v>169</v>
      </c>
      <c r="D207" s="158" t="s">
        <v>283</v>
      </c>
      <c r="E207" s="158"/>
      <c r="F207" s="158" t="str">
        <f>LOOKUP(D207,$AB$9:$AC$13)</f>
        <v>15-20 Years Street Life</v>
      </c>
      <c r="G207" s="158">
        <v>32</v>
      </c>
      <c r="H207" s="158">
        <v>1261</v>
      </c>
      <c r="I207" s="176"/>
      <c r="J207" s="145">
        <f>((H207*G207)/9)</f>
        <v>4483.5555555555557</v>
      </c>
      <c r="K207" s="145">
        <f>J207*$K$8</f>
        <v>13450.666666666668</v>
      </c>
      <c r="L207" s="145">
        <f>J207*$L$8</f>
        <v>35868.444444444445</v>
      </c>
      <c r="M207" s="145">
        <f>J207*$M$8</f>
        <v>122625.24444444446</v>
      </c>
      <c r="N207" s="145">
        <f>M207+L207</f>
        <v>158493.68888888889</v>
      </c>
      <c r="O207" s="145">
        <f>(((((H207*4)*2)/27)*$O$8)*2)</f>
        <v>22417.777777777777</v>
      </c>
      <c r="P207" s="145"/>
      <c r="Q207" s="145">
        <f>O207+N207+K207+$C$9+P207</f>
        <v>194362.13333333333</v>
      </c>
      <c r="R207" s="145"/>
      <c r="S207" s="145"/>
      <c r="T207" s="145"/>
      <c r="U207" s="145"/>
      <c r="V207" s="145"/>
    </row>
    <row r="208" spans="1:22" x14ac:dyDescent="0.2">
      <c r="A208" s="158"/>
      <c r="B208" s="158"/>
      <c r="C208" s="158"/>
      <c r="D208" s="158"/>
      <c r="E208" s="158"/>
      <c r="F208" s="164" t="s">
        <v>343</v>
      </c>
      <c r="G208" s="158"/>
      <c r="H208" s="158"/>
      <c r="I208" s="176"/>
      <c r="J208" s="145"/>
      <c r="K208" s="145"/>
      <c r="L208" s="145"/>
      <c r="M208" s="145"/>
      <c r="N208" s="145"/>
      <c r="O208" s="145"/>
      <c r="P208" s="145"/>
      <c r="Q208" s="177">
        <f>SUM(Q206:Q207)</f>
        <v>223932.46666666667</v>
      </c>
      <c r="R208" s="145"/>
      <c r="S208" s="145"/>
      <c r="T208" s="145"/>
      <c r="U208" s="145"/>
      <c r="V208" s="145"/>
    </row>
    <row r="209" spans="1:27" x14ac:dyDescent="0.2">
      <c r="A209" s="158"/>
      <c r="B209" s="158"/>
      <c r="C209" s="158"/>
      <c r="D209" s="158"/>
      <c r="E209" s="158"/>
      <c r="G209" s="158"/>
      <c r="H209" s="158"/>
      <c r="I209" s="176"/>
      <c r="J209" s="145"/>
      <c r="K209" s="145"/>
      <c r="L209" s="145"/>
      <c r="M209" s="145"/>
      <c r="N209" s="145"/>
      <c r="O209" s="145"/>
      <c r="P209" s="145"/>
      <c r="Q209" s="145"/>
      <c r="R209" s="145"/>
      <c r="S209" s="145"/>
      <c r="T209" s="145"/>
      <c r="U209" s="145"/>
      <c r="V209" s="145"/>
    </row>
    <row r="210" spans="1:27" x14ac:dyDescent="0.2">
      <c r="A210" s="157" t="s">
        <v>167</v>
      </c>
      <c r="B210" s="157" t="s">
        <v>115</v>
      </c>
      <c r="C210" s="158" t="s">
        <v>77</v>
      </c>
      <c r="D210" s="158" t="s">
        <v>151</v>
      </c>
      <c r="E210" s="158">
        <v>3</v>
      </c>
      <c r="F210" s="158" t="str">
        <f>LOOKUP(D210,$AB$9:$AC$13)</f>
        <v>5-10 Years Street Life</v>
      </c>
      <c r="G210" s="159">
        <v>21</v>
      </c>
      <c r="H210" s="159">
        <v>1005</v>
      </c>
      <c r="I210" s="160"/>
      <c r="J210" s="161">
        <f>((H210*G210)/9)</f>
        <v>2345</v>
      </c>
      <c r="K210" s="172">
        <f>J210*$K$8</f>
        <v>7035</v>
      </c>
      <c r="L210" s="153">
        <f>J210*$L$8</f>
        <v>18760</v>
      </c>
      <c r="M210" s="153">
        <f>J210*$M$8</f>
        <v>64135.75</v>
      </c>
      <c r="N210" s="153">
        <f>M210+L210</f>
        <v>82895.75</v>
      </c>
      <c r="O210" s="153">
        <f>(((((H210*4)*2)/27)*$O$8)*2)</f>
        <v>17866.666666666668</v>
      </c>
      <c r="P210" s="163"/>
      <c r="Q210" s="105">
        <f>O210+N210+K210+$C$9+P210</f>
        <v>107797.41666666667</v>
      </c>
      <c r="R210" s="145"/>
      <c r="S210" s="145"/>
      <c r="T210" s="145"/>
      <c r="U210" s="145"/>
      <c r="V210" s="145"/>
    </row>
    <row r="211" spans="1:27" x14ac:dyDescent="0.2">
      <c r="A211" s="157" t="s">
        <v>167</v>
      </c>
      <c r="B211" s="157" t="s">
        <v>158</v>
      </c>
      <c r="C211" s="158" t="s">
        <v>77</v>
      </c>
      <c r="D211" s="158" t="s">
        <v>207</v>
      </c>
      <c r="E211" s="158"/>
      <c r="F211" s="158" t="str">
        <f>LOOKUP(D211,$AB$9:$AC$13)</f>
        <v>5-10 Years Street Life</v>
      </c>
      <c r="G211" s="159">
        <v>21</v>
      </c>
      <c r="H211" s="159">
        <v>845</v>
      </c>
      <c r="I211" s="160"/>
      <c r="J211" s="161">
        <f>((H211*G211)/9)</f>
        <v>1971.6666666666667</v>
      </c>
      <c r="K211" s="172">
        <f>J211*$K$8</f>
        <v>5915</v>
      </c>
      <c r="L211" s="153">
        <f>J211*$L$8</f>
        <v>15773.333333333334</v>
      </c>
      <c r="M211" s="153">
        <f>J211*$M$8</f>
        <v>53925.083333333336</v>
      </c>
      <c r="N211" s="153">
        <f>M211+L211</f>
        <v>69698.416666666672</v>
      </c>
      <c r="O211" s="153">
        <f>(((((H211*4)*2)/27)*$O$8)*2)</f>
        <v>15022.222222222223</v>
      </c>
      <c r="P211" s="163"/>
      <c r="Q211" s="105">
        <f>O211+N211+K211+$C$9+P211</f>
        <v>90635.638888888891</v>
      </c>
      <c r="R211" s="145"/>
      <c r="S211" s="145"/>
      <c r="T211" s="145"/>
      <c r="U211" s="145"/>
      <c r="V211" s="145"/>
    </row>
    <row r="212" spans="1:27" x14ac:dyDescent="0.2">
      <c r="A212" s="157" t="s">
        <v>178</v>
      </c>
      <c r="B212" s="157">
        <v>100</v>
      </c>
      <c r="C212" s="158" t="s">
        <v>61</v>
      </c>
      <c r="D212" s="158" t="s">
        <v>151</v>
      </c>
      <c r="E212" s="158">
        <v>3</v>
      </c>
      <c r="F212" s="158" t="str">
        <f>LOOKUP(D212,$AB$9:$AC$13)</f>
        <v>5-10 Years Street Life</v>
      </c>
      <c r="G212" s="159">
        <v>20</v>
      </c>
      <c r="H212" s="159">
        <v>350</v>
      </c>
      <c r="I212" s="160"/>
      <c r="J212" s="161">
        <f>((H212*G212)/9)</f>
        <v>777.77777777777783</v>
      </c>
      <c r="K212" s="172">
        <f>J212*$K$8</f>
        <v>2333.3333333333335</v>
      </c>
      <c r="L212" s="153">
        <f>J212*$L$8</f>
        <v>6222.2222222222226</v>
      </c>
      <c r="M212" s="153">
        <f>J212*$M$8</f>
        <v>21272.222222222226</v>
      </c>
      <c r="N212" s="153">
        <f>M212+L212</f>
        <v>27494.444444444449</v>
      </c>
      <c r="O212" s="153">
        <f>(((((H212*4)*2)/27)*$O$8)*2)</f>
        <v>6222.2222222222226</v>
      </c>
      <c r="P212" s="163"/>
      <c r="Q212" s="105">
        <f>O212+N212+K212+$C$9+P212</f>
        <v>36050.000000000007</v>
      </c>
      <c r="R212" s="145"/>
      <c r="S212" s="145"/>
      <c r="T212" s="145"/>
      <c r="U212" s="145"/>
      <c r="V212" s="145"/>
    </row>
    <row r="213" spans="1:27" x14ac:dyDescent="0.2">
      <c r="A213" s="157"/>
      <c r="B213" s="157"/>
      <c r="C213" s="158"/>
      <c r="D213" s="158"/>
      <c r="E213" s="158"/>
      <c r="F213" s="164" t="s">
        <v>343</v>
      </c>
      <c r="G213" s="159"/>
      <c r="H213" s="159"/>
      <c r="I213" s="160"/>
      <c r="J213" s="161"/>
      <c r="K213" s="172"/>
      <c r="L213" s="153"/>
      <c r="M213" s="153"/>
      <c r="N213" s="153"/>
      <c r="O213" s="153"/>
      <c r="P213" s="163"/>
      <c r="Q213" s="171">
        <f>SUM(Q210:Q212)</f>
        <v>234483.05555555556</v>
      </c>
      <c r="R213" s="145"/>
      <c r="S213" s="145"/>
      <c r="T213" s="145"/>
      <c r="U213" s="145"/>
      <c r="V213" s="145"/>
    </row>
    <row r="214" spans="1:27" x14ac:dyDescent="0.2">
      <c r="A214" s="157"/>
      <c r="B214" s="157"/>
      <c r="C214" s="158"/>
      <c r="D214" s="158"/>
      <c r="E214" s="158"/>
      <c r="G214" s="159"/>
      <c r="H214" s="159"/>
      <c r="I214" s="160"/>
      <c r="J214" s="161"/>
      <c r="K214" s="172"/>
      <c r="L214" s="153"/>
      <c r="M214" s="153"/>
      <c r="N214" s="153"/>
      <c r="O214" s="153"/>
      <c r="P214" s="163"/>
      <c r="Q214" s="105"/>
      <c r="R214" s="145"/>
      <c r="S214" s="145"/>
      <c r="T214" s="145"/>
      <c r="U214" s="145"/>
      <c r="V214" s="145"/>
    </row>
    <row r="215" spans="1:27" x14ac:dyDescent="0.2">
      <c r="A215" s="157" t="s">
        <v>242</v>
      </c>
      <c r="B215" s="157">
        <v>100</v>
      </c>
      <c r="C215" s="158" t="s">
        <v>61</v>
      </c>
      <c r="D215" s="158" t="s">
        <v>207</v>
      </c>
      <c r="E215" s="158"/>
      <c r="F215" s="158" t="str">
        <f>LOOKUP(D215,$AB$9:$AC$13)</f>
        <v>5-10 Years Street Life</v>
      </c>
      <c r="G215" s="159">
        <v>21</v>
      </c>
      <c r="H215" s="159">
        <v>356</v>
      </c>
      <c r="I215" s="160"/>
      <c r="J215" s="161">
        <f>((H215*G215)/9)</f>
        <v>830.66666666666663</v>
      </c>
      <c r="K215" s="172">
        <f>J215*$K$8</f>
        <v>2492</v>
      </c>
      <c r="L215" s="153">
        <f>J215*$L$8</f>
        <v>6645.333333333333</v>
      </c>
      <c r="M215" s="153">
        <f>J215*$M$8</f>
        <v>22718.733333333334</v>
      </c>
      <c r="N215" s="153">
        <f>M215+L215</f>
        <v>29364.066666666666</v>
      </c>
      <c r="O215" s="153">
        <f>(((((H215*4)*2)/27)*$O$8)*2)</f>
        <v>6328.8888888888887</v>
      </c>
      <c r="P215" s="163"/>
      <c r="Q215" s="105">
        <f>O215+N215+K215+$C$9+P215</f>
        <v>38184.955555555556</v>
      </c>
      <c r="R215" s="145"/>
      <c r="S215" s="145"/>
      <c r="T215" s="145"/>
      <c r="U215" s="145"/>
      <c r="V215" s="145"/>
    </row>
    <row r="216" spans="1:27" x14ac:dyDescent="0.2">
      <c r="A216" s="157" t="s">
        <v>242</v>
      </c>
      <c r="B216" s="157">
        <v>200</v>
      </c>
      <c r="C216" s="158" t="s">
        <v>61</v>
      </c>
      <c r="D216" s="158" t="s">
        <v>207</v>
      </c>
      <c r="E216" s="158"/>
      <c r="F216" s="158" t="str">
        <f>LOOKUP(D216,$AB$9:$AC$13)</f>
        <v>5-10 Years Street Life</v>
      </c>
      <c r="G216" s="159">
        <v>20</v>
      </c>
      <c r="H216" s="159">
        <v>332</v>
      </c>
      <c r="I216" s="160"/>
      <c r="J216" s="161">
        <f>((H216*G216)/9)</f>
        <v>737.77777777777783</v>
      </c>
      <c r="K216" s="172">
        <f>J216*$K$8</f>
        <v>2213.3333333333335</v>
      </c>
      <c r="L216" s="153">
        <f>J216*$L$8</f>
        <v>5902.2222222222226</v>
      </c>
      <c r="M216" s="153">
        <f>J216*$M$8</f>
        <v>20178.222222222226</v>
      </c>
      <c r="N216" s="153">
        <f>M216+L216</f>
        <v>26080.444444444449</v>
      </c>
      <c r="O216" s="153">
        <f>(((((H216*4)*2)/27)*$O$8)*2)</f>
        <v>5902.2222222222217</v>
      </c>
      <c r="P216" s="163"/>
      <c r="Q216" s="105">
        <f>O216+N216+K216+$C$9+P216</f>
        <v>34196.000000000007</v>
      </c>
      <c r="R216" s="145"/>
      <c r="S216" s="145"/>
      <c r="T216" s="145"/>
      <c r="U216" s="145"/>
      <c r="V216" s="145"/>
    </row>
    <row r="217" spans="1:27" x14ac:dyDescent="0.2">
      <c r="F217" s="164" t="s">
        <v>343</v>
      </c>
      <c r="M217" s="156"/>
      <c r="N217" s="156"/>
      <c r="O217" s="156"/>
      <c r="P217" s="156"/>
      <c r="Q217" s="178">
        <f>SUM(Q215:Q216)</f>
        <v>72380.955555555556</v>
      </c>
    </row>
    <row r="218" spans="1:27" x14ac:dyDescent="0.2">
      <c r="M218" s="156"/>
      <c r="N218" s="156"/>
      <c r="O218" s="156"/>
      <c r="P218" s="156"/>
      <c r="Q218" s="156"/>
    </row>
    <row r="219" spans="1:27" ht="15" thickBot="1" x14ac:dyDescent="0.25">
      <c r="M219" s="156"/>
      <c r="N219" s="156"/>
      <c r="O219" s="156"/>
      <c r="P219" s="156"/>
      <c r="Q219" s="179" t="s">
        <v>326</v>
      </c>
      <c r="R219" s="59">
        <f>SUM(R13:R216)</f>
        <v>0</v>
      </c>
      <c r="S219" s="59">
        <f>SUM(S13:S216)</f>
        <v>0</v>
      </c>
      <c r="T219" s="59">
        <f>SUM(T13:T216)</f>
        <v>0</v>
      </c>
      <c r="U219" s="59">
        <f>SUM(U13:U216)</f>
        <v>0</v>
      </c>
      <c r="V219" s="59">
        <f>SUM(V13:V216)</f>
        <v>0</v>
      </c>
      <c r="W219" s="180"/>
      <c r="X219" s="180"/>
      <c r="Y219" s="180"/>
      <c r="Z219" s="180"/>
      <c r="AA219" s="180"/>
    </row>
    <row r="220" spans="1:27" ht="15" thickTop="1" x14ac:dyDescent="0.2">
      <c r="M220" s="156"/>
      <c r="N220" s="156"/>
      <c r="O220" s="156"/>
      <c r="P220" s="156"/>
      <c r="Q220" s="156"/>
    </row>
    <row r="221" spans="1:27" x14ac:dyDescent="0.2">
      <c r="M221" s="156"/>
      <c r="N221" s="156"/>
      <c r="O221" s="156"/>
      <c r="P221" s="156"/>
      <c r="Q221" s="156"/>
    </row>
    <row r="222" spans="1:27" x14ac:dyDescent="0.2">
      <c r="M222" s="156"/>
      <c r="N222" s="156"/>
      <c r="O222" s="156"/>
      <c r="P222" s="156"/>
      <c r="Q222" s="156"/>
    </row>
    <row r="223" spans="1:27" x14ac:dyDescent="0.2">
      <c r="M223" s="156"/>
      <c r="N223" s="156"/>
      <c r="O223" s="156"/>
      <c r="P223" s="156"/>
      <c r="Q223" s="156"/>
    </row>
    <row r="224" spans="1:27" x14ac:dyDescent="0.2">
      <c r="M224" s="156"/>
      <c r="N224" s="156"/>
      <c r="O224" s="156"/>
      <c r="P224" s="156"/>
      <c r="Q224" s="156"/>
    </row>
    <row r="225" spans="13:17" x14ac:dyDescent="0.2">
      <c r="M225" s="156"/>
      <c r="N225" s="156"/>
      <c r="O225" s="156"/>
      <c r="P225" s="156"/>
      <c r="Q225" s="156"/>
    </row>
    <row r="226" spans="13:17" x14ac:dyDescent="0.2">
      <c r="M226" s="156"/>
      <c r="N226" s="156"/>
      <c r="O226" s="156"/>
      <c r="P226" s="156"/>
      <c r="Q226" s="156"/>
    </row>
    <row r="227" spans="13:17" x14ac:dyDescent="0.2">
      <c r="M227" s="156"/>
      <c r="N227" s="156"/>
      <c r="O227" s="156"/>
      <c r="P227" s="156"/>
      <c r="Q227" s="156"/>
    </row>
    <row r="228" spans="13:17" x14ac:dyDescent="0.2">
      <c r="M228" s="156"/>
      <c r="N228" s="156"/>
      <c r="O228" s="156"/>
      <c r="P228" s="156"/>
      <c r="Q228" s="156"/>
    </row>
    <row r="229" spans="13:17" x14ac:dyDescent="0.2">
      <c r="M229" s="156"/>
      <c r="N229" s="156"/>
      <c r="O229" s="156"/>
      <c r="P229" s="156"/>
      <c r="Q229" s="156"/>
    </row>
    <row r="230" spans="13:17" x14ac:dyDescent="0.2">
      <c r="M230" s="156"/>
      <c r="N230" s="156"/>
      <c r="O230" s="156"/>
      <c r="P230" s="156"/>
      <c r="Q230" s="156"/>
    </row>
    <row r="231" spans="13:17" x14ac:dyDescent="0.2">
      <c r="M231" s="156"/>
      <c r="N231" s="156"/>
      <c r="O231" s="156"/>
      <c r="P231" s="156"/>
      <c r="Q231" s="156"/>
    </row>
    <row r="232" spans="13:17" x14ac:dyDescent="0.2">
      <c r="M232" s="156"/>
      <c r="N232" s="156"/>
      <c r="O232" s="156"/>
      <c r="P232" s="156"/>
      <c r="Q232" s="156"/>
    </row>
    <row r="233" spans="13:17" x14ac:dyDescent="0.2">
      <c r="M233" s="156"/>
      <c r="N233" s="156"/>
      <c r="O233" s="156"/>
      <c r="P233" s="156"/>
      <c r="Q233" s="156"/>
    </row>
    <row r="234" spans="13:17" x14ac:dyDescent="0.2">
      <c r="M234" s="156"/>
      <c r="N234" s="156"/>
      <c r="O234" s="156"/>
      <c r="P234" s="156"/>
      <c r="Q234" s="156"/>
    </row>
    <row r="235" spans="13:17" x14ac:dyDescent="0.2">
      <c r="M235" s="156"/>
      <c r="N235" s="156"/>
      <c r="O235" s="156"/>
      <c r="P235" s="156"/>
      <c r="Q235" s="156"/>
    </row>
    <row r="236" spans="13:17" x14ac:dyDescent="0.2">
      <c r="M236" s="156"/>
      <c r="N236" s="156"/>
      <c r="O236" s="156"/>
      <c r="P236" s="156"/>
      <c r="Q236" s="156"/>
    </row>
    <row r="237" spans="13:17" x14ac:dyDescent="0.2">
      <c r="M237" s="156"/>
      <c r="N237" s="156"/>
      <c r="O237" s="156"/>
      <c r="P237" s="156"/>
      <c r="Q237" s="156"/>
    </row>
    <row r="238" spans="13:17" x14ac:dyDescent="0.2">
      <c r="M238" s="156"/>
      <c r="N238" s="156"/>
      <c r="O238" s="156"/>
      <c r="P238" s="156"/>
      <c r="Q238" s="156"/>
    </row>
    <row r="239" spans="13:17" x14ac:dyDescent="0.2">
      <c r="M239" s="156"/>
      <c r="N239" s="156"/>
      <c r="O239" s="156"/>
      <c r="P239" s="156"/>
      <c r="Q239" s="156"/>
    </row>
    <row r="240" spans="13:17" x14ac:dyDescent="0.2">
      <c r="M240" s="156"/>
      <c r="N240" s="156"/>
      <c r="O240" s="156"/>
      <c r="P240" s="156"/>
      <c r="Q240" s="156"/>
    </row>
    <row r="241" spans="13:17" x14ac:dyDescent="0.2">
      <c r="M241" s="156"/>
      <c r="N241" s="156"/>
      <c r="O241" s="156"/>
      <c r="P241" s="156"/>
      <c r="Q241" s="156"/>
    </row>
    <row r="242" spans="13:17" x14ac:dyDescent="0.2">
      <c r="M242" s="156"/>
      <c r="N242" s="156"/>
      <c r="O242" s="156"/>
      <c r="P242" s="156"/>
      <c r="Q242" s="156"/>
    </row>
    <row r="243" spans="13:17" x14ac:dyDescent="0.2">
      <c r="M243" s="156"/>
      <c r="N243" s="156"/>
      <c r="O243" s="156"/>
      <c r="P243" s="156"/>
      <c r="Q243" s="156"/>
    </row>
    <row r="244" spans="13:17" x14ac:dyDescent="0.2">
      <c r="M244" s="156"/>
      <c r="N244" s="156"/>
      <c r="O244" s="156"/>
      <c r="P244" s="156"/>
      <c r="Q244" s="156"/>
    </row>
    <row r="245" spans="13:17" x14ac:dyDescent="0.2">
      <c r="M245" s="156"/>
      <c r="N245" s="156"/>
      <c r="O245" s="156"/>
      <c r="P245" s="156"/>
      <c r="Q245" s="156"/>
    </row>
    <row r="246" spans="13:17" x14ac:dyDescent="0.2">
      <c r="M246" s="156"/>
      <c r="N246" s="156"/>
      <c r="O246" s="156"/>
      <c r="P246" s="156"/>
      <c r="Q246" s="156"/>
    </row>
    <row r="247" spans="13:17" x14ac:dyDescent="0.2">
      <c r="M247" s="156"/>
      <c r="N247" s="156"/>
      <c r="O247" s="156"/>
      <c r="P247" s="156"/>
      <c r="Q247" s="156"/>
    </row>
    <row r="248" spans="13:17" x14ac:dyDescent="0.2">
      <c r="M248" s="156"/>
      <c r="N248" s="156"/>
      <c r="O248" s="156"/>
      <c r="P248" s="156"/>
      <c r="Q248" s="156"/>
    </row>
    <row r="249" spans="13:17" x14ac:dyDescent="0.2">
      <c r="M249" s="156"/>
      <c r="N249" s="156"/>
      <c r="O249" s="156"/>
      <c r="P249" s="156"/>
      <c r="Q249" s="156"/>
    </row>
    <row r="250" spans="13:17" x14ac:dyDescent="0.2">
      <c r="M250" s="156"/>
      <c r="N250" s="156"/>
      <c r="O250" s="156"/>
      <c r="P250" s="156"/>
      <c r="Q250" s="156"/>
    </row>
    <row r="251" spans="13:17" x14ac:dyDescent="0.2">
      <c r="M251" s="156"/>
      <c r="N251" s="156"/>
      <c r="O251" s="156"/>
      <c r="P251" s="156"/>
      <c r="Q251" s="156"/>
    </row>
    <row r="252" spans="13:17" x14ac:dyDescent="0.2">
      <c r="M252" s="156"/>
      <c r="N252" s="156"/>
      <c r="O252" s="156"/>
      <c r="P252" s="156"/>
      <c r="Q252" s="156"/>
    </row>
    <row r="253" spans="13:17" x14ac:dyDescent="0.2">
      <c r="M253" s="156"/>
      <c r="N253" s="156"/>
      <c r="O253" s="156"/>
      <c r="P253" s="156"/>
      <c r="Q253" s="156"/>
    </row>
    <row r="254" spans="13:17" x14ac:dyDescent="0.2">
      <c r="M254" s="156"/>
      <c r="N254" s="156"/>
      <c r="O254" s="156"/>
      <c r="P254" s="156"/>
      <c r="Q254" s="156"/>
    </row>
    <row r="255" spans="13:17" x14ac:dyDescent="0.2">
      <c r="M255" s="156"/>
      <c r="N255" s="156"/>
      <c r="O255" s="156"/>
      <c r="P255" s="156"/>
      <c r="Q255" s="156"/>
    </row>
    <row r="256" spans="13:17" x14ac:dyDescent="0.2">
      <c r="M256" s="156"/>
      <c r="N256" s="156"/>
      <c r="O256" s="156"/>
      <c r="P256" s="156"/>
      <c r="Q256" s="156"/>
    </row>
    <row r="257" spans="13:17" x14ac:dyDescent="0.2">
      <c r="M257" s="156"/>
      <c r="N257" s="156"/>
      <c r="O257" s="156"/>
      <c r="P257" s="156"/>
      <c r="Q257" s="156"/>
    </row>
    <row r="258" spans="13:17" x14ac:dyDescent="0.2">
      <c r="M258" s="156"/>
      <c r="N258" s="156"/>
      <c r="O258" s="156"/>
      <c r="P258" s="156"/>
      <c r="Q258" s="156"/>
    </row>
    <row r="259" spans="13:17" x14ac:dyDescent="0.2">
      <c r="M259" s="156"/>
      <c r="N259" s="156"/>
      <c r="O259" s="156"/>
      <c r="P259" s="156"/>
      <c r="Q259" s="156"/>
    </row>
    <row r="260" spans="13:17" x14ac:dyDescent="0.2">
      <c r="M260" s="156"/>
      <c r="N260" s="156"/>
      <c r="O260" s="156"/>
      <c r="P260" s="156"/>
      <c r="Q260" s="156"/>
    </row>
    <row r="261" spans="13:17" x14ac:dyDescent="0.2">
      <c r="M261" s="156"/>
      <c r="N261" s="156"/>
      <c r="O261" s="156"/>
      <c r="P261" s="156"/>
      <c r="Q261" s="156"/>
    </row>
    <row r="262" spans="13:17" x14ac:dyDescent="0.2">
      <c r="M262" s="156"/>
      <c r="N262" s="156"/>
      <c r="O262" s="156"/>
      <c r="P262" s="156"/>
      <c r="Q262" s="156"/>
    </row>
    <row r="263" spans="13:17" x14ac:dyDescent="0.2">
      <c r="M263" s="156"/>
      <c r="N263" s="156"/>
      <c r="O263" s="156"/>
      <c r="P263" s="156"/>
      <c r="Q263" s="156"/>
    </row>
    <row r="264" spans="13:17" x14ac:dyDescent="0.2">
      <c r="M264" s="156"/>
      <c r="N264" s="156"/>
      <c r="O264" s="156"/>
      <c r="P264" s="156"/>
      <c r="Q264" s="156"/>
    </row>
    <row r="265" spans="13:17" x14ac:dyDescent="0.2">
      <c r="M265" s="156"/>
      <c r="N265" s="156"/>
      <c r="O265" s="156"/>
      <c r="P265" s="156"/>
      <c r="Q265" s="156"/>
    </row>
    <row r="266" spans="13:17" x14ac:dyDescent="0.2">
      <c r="M266" s="156"/>
      <c r="N266" s="156"/>
      <c r="O266" s="156"/>
      <c r="P266" s="156"/>
      <c r="Q266" s="156"/>
    </row>
    <row r="267" spans="13:17" x14ac:dyDescent="0.2">
      <c r="M267" s="156"/>
      <c r="N267" s="156"/>
      <c r="O267" s="156"/>
      <c r="P267" s="156"/>
      <c r="Q267" s="156"/>
    </row>
    <row r="268" spans="13:17" x14ac:dyDescent="0.2">
      <c r="M268" s="156"/>
      <c r="N268" s="156"/>
      <c r="O268" s="156"/>
      <c r="P268" s="156"/>
      <c r="Q268" s="156"/>
    </row>
    <row r="269" spans="13:17" x14ac:dyDescent="0.2">
      <c r="M269" s="156"/>
      <c r="N269" s="156"/>
      <c r="O269" s="156"/>
      <c r="P269" s="156"/>
      <c r="Q269" s="156"/>
    </row>
    <row r="270" spans="13:17" x14ac:dyDescent="0.2">
      <c r="M270" s="156"/>
      <c r="N270" s="156"/>
      <c r="O270" s="156"/>
      <c r="P270" s="156"/>
      <c r="Q270" s="156"/>
    </row>
    <row r="271" spans="13:17" x14ac:dyDescent="0.2">
      <c r="M271" s="156"/>
      <c r="N271" s="156"/>
      <c r="O271" s="156"/>
      <c r="P271" s="156"/>
      <c r="Q271" s="156"/>
    </row>
    <row r="272" spans="13:17" x14ac:dyDescent="0.2">
      <c r="M272" s="156"/>
      <c r="N272" s="156"/>
      <c r="O272" s="156"/>
      <c r="P272" s="156"/>
      <c r="Q272" s="156"/>
    </row>
    <row r="273" spans="13:17" x14ac:dyDescent="0.2">
      <c r="M273" s="156"/>
      <c r="N273" s="156"/>
      <c r="O273" s="156"/>
      <c r="P273" s="156"/>
      <c r="Q273" s="156"/>
    </row>
    <row r="274" spans="13:17" x14ac:dyDescent="0.2">
      <c r="M274" s="156"/>
      <c r="N274" s="156"/>
      <c r="O274" s="156"/>
      <c r="P274" s="156"/>
      <c r="Q274" s="156"/>
    </row>
    <row r="275" spans="13:17" x14ac:dyDescent="0.2">
      <c r="M275" s="156"/>
      <c r="N275" s="156"/>
      <c r="O275" s="156"/>
      <c r="P275" s="156"/>
      <c r="Q275" s="156"/>
    </row>
    <row r="276" spans="13:17" x14ac:dyDescent="0.2">
      <c r="M276" s="156"/>
      <c r="N276" s="156"/>
      <c r="O276" s="156"/>
      <c r="P276" s="156"/>
      <c r="Q276" s="156"/>
    </row>
    <row r="277" spans="13:17" x14ac:dyDescent="0.2">
      <c r="M277" s="156"/>
      <c r="N277" s="156"/>
      <c r="O277" s="156"/>
      <c r="P277" s="156"/>
      <c r="Q277" s="156"/>
    </row>
    <row r="278" spans="13:17" x14ac:dyDescent="0.2">
      <c r="M278" s="156"/>
      <c r="N278" s="156"/>
      <c r="O278" s="156"/>
      <c r="P278" s="156"/>
      <c r="Q278" s="156"/>
    </row>
    <row r="279" spans="13:17" x14ac:dyDescent="0.2">
      <c r="M279" s="156"/>
      <c r="N279" s="156"/>
      <c r="O279" s="156"/>
      <c r="P279" s="156"/>
      <c r="Q279" s="156"/>
    </row>
    <row r="280" spans="13:17" x14ac:dyDescent="0.2">
      <c r="M280" s="156"/>
      <c r="N280" s="156"/>
      <c r="O280" s="156"/>
      <c r="P280" s="156"/>
      <c r="Q280" s="156"/>
    </row>
    <row r="281" spans="13:17" x14ac:dyDescent="0.2">
      <c r="M281" s="156"/>
      <c r="N281" s="156"/>
      <c r="O281" s="156"/>
      <c r="P281" s="156"/>
      <c r="Q281" s="156"/>
    </row>
    <row r="282" spans="13:17" x14ac:dyDescent="0.2">
      <c r="M282" s="156"/>
      <c r="N282" s="156"/>
      <c r="O282" s="156"/>
      <c r="P282" s="156"/>
      <c r="Q282" s="156"/>
    </row>
    <row r="283" spans="13:17" x14ac:dyDescent="0.2">
      <c r="M283" s="156"/>
      <c r="N283" s="156"/>
      <c r="O283" s="156"/>
      <c r="P283" s="156"/>
      <c r="Q283" s="156"/>
    </row>
    <row r="284" spans="13:17" x14ac:dyDescent="0.2">
      <c r="M284" s="156"/>
      <c r="N284" s="156"/>
      <c r="O284" s="156"/>
      <c r="P284" s="156"/>
      <c r="Q284" s="156"/>
    </row>
    <row r="285" spans="13:17" x14ac:dyDescent="0.2">
      <c r="M285" s="156"/>
      <c r="N285" s="156"/>
      <c r="O285" s="156"/>
      <c r="P285" s="156"/>
      <c r="Q285" s="156"/>
    </row>
    <row r="286" spans="13:17" x14ac:dyDescent="0.2">
      <c r="M286" s="156"/>
      <c r="N286" s="156"/>
      <c r="O286" s="156"/>
      <c r="P286" s="156"/>
      <c r="Q286" s="156"/>
    </row>
    <row r="287" spans="13:17" x14ac:dyDescent="0.2">
      <c r="M287" s="156"/>
      <c r="N287" s="156"/>
      <c r="O287" s="156"/>
      <c r="P287" s="156"/>
      <c r="Q287" s="156"/>
    </row>
    <row r="288" spans="13:17" x14ac:dyDescent="0.2">
      <c r="M288" s="156"/>
      <c r="N288" s="156"/>
      <c r="O288" s="156"/>
      <c r="P288" s="156"/>
      <c r="Q288" s="156"/>
    </row>
    <row r="289" spans="13:17" x14ac:dyDescent="0.2">
      <c r="M289" s="156"/>
      <c r="N289" s="156"/>
      <c r="O289" s="156"/>
      <c r="P289" s="156"/>
      <c r="Q289" s="156"/>
    </row>
    <row r="290" spans="13:17" x14ac:dyDescent="0.2">
      <c r="M290" s="156"/>
      <c r="N290" s="156"/>
      <c r="O290" s="156"/>
      <c r="P290" s="156"/>
      <c r="Q290" s="156"/>
    </row>
    <row r="291" spans="13:17" x14ac:dyDescent="0.2">
      <c r="M291" s="156"/>
      <c r="N291" s="156"/>
      <c r="O291" s="156"/>
      <c r="P291" s="156"/>
      <c r="Q291" s="156"/>
    </row>
    <row r="292" spans="13:17" x14ac:dyDescent="0.2">
      <c r="M292" s="156"/>
      <c r="N292" s="156"/>
      <c r="O292" s="156"/>
      <c r="P292" s="156"/>
      <c r="Q292" s="156"/>
    </row>
    <row r="293" spans="13:17" x14ac:dyDescent="0.2">
      <c r="M293" s="156"/>
      <c r="N293" s="156"/>
      <c r="O293" s="156"/>
      <c r="P293" s="156"/>
      <c r="Q293" s="156"/>
    </row>
    <row r="294" spans="13:17" x14ac:dyDescent="0.2">
      <c r="M294" s="156"/>
      <c r="N294" s="156"/>
      <c r="O294" s="156"/>
      <c r="P294" s="156"/>
      <c r="Q294" s="156"/>
    </row>
    <row r="295" spans="13:17" x14ac:dyDescent="0.2">
      <c r="M295" s="156"/>
      <c r="N295" s="156"/>
      <c r="O295" s="156"/>
      <c r="P295" s="156"/>
      <c r="Q295" s="156"/>
    </row>
    <row r="296" spans="13:17" x14ac:dyDescent="0.2">
      <c r="M296" s="156"/>
      <c r="N296" s="156"/>
      <c r="O296" s="156"/>
      <c r="P296" s="156"/>
      <c r="Q296" s="156"/>
    </row>
    <row r="297" spans="13:17" x14ac:dyDescent="0.2">
      <c r="M297" s="156"/>
      <c r="N297" s="156"/>
      <c r="O297" s="156"/>
      <c r="P297" s="156"/>
      <c r="Q297" s="156"/>
    </row>
    <row r="298" spans="13:17" x14ac:dyDescent="0.2">
      <c r="M298" s="156"/>
      <c r="N298" s="156"/>
      <c r="O298" s="156"/>
      <c r="P298" s="156"/>
      <c r="Q298" s="156"/>
    </row>
    <row r="299" spans="13:17" x14ac:dyDescent="0.2">
      <c r="M299" s="156"/>
      <c r="N299" s="156"/>
      <c r="O299" s="156"/>
      <c r="P299" s="156"/>
      <c r="Q299" s="156"/>
    </row>
    <row r="300" spans="13:17" x14ac:dyDescent="0.2">
      <c r="M300" s="156"/>
      <c r="N300" s="156"/>
      <c r="O300" s="156"/>
      <c r="P300" s="156"/>
      <c r="Q300" s="156"/>
    </row>
    <row r="301" spans="13:17" x14ac:dyDescent="0.2">
      <c r="M301" s="156"/>
      <c r="N301" s="156"/>
      <c r="O301" s="156"/>
      <c r="P301" s="156"/>
      <c r="Q301" s="156"/>
    </row>
    <row r="302" spans="13:17" x14ac:dyDescent="0.2">
      <c r="M302" s="156"/>
      <c r="N302" s="156"/>
      <c r="O302" s="156"/>
      <c r="P302" s="156"/>
      <c r="Q302" s="156"/>
    </row>
    <row r="303" spans="13:17" x14ac:dyDescent="0.2">
      <c r="M303" s="156"/>
      <c r="N303" s="156"/>
      <c r="O303" s="156"/>
      <c r="P303" s="156"/>
      <c r="Q303" s="156"/>
    </row>
    <row r="304" spans="13:17" x14ac:dyDescent="0.2">
      <c r="M304" s="156"/>
      <c r="N304" s="156"/>
      <c r="O304" s="156"/>
      <c r="P304" s="156"/>
      <c r="Q304" s="156"/>
    </row>
    <row r="305" spans="13:17" x14ac:dyDescent="0.2">
      <c r="M305" s="156"/>
      <c r="N305" s="156"/>
      <c r="O305" s="156"/>
      <c r="P305" s="156"/>
      <c r="Q305" s="156"/>
    </row>
    <row r="306" spans="13:17" x14ac:dyDescent="0.2">
      <c r="M306" s="156"/>
      <c r="N306" s="156"/>
      <c r="O306" s="156"/>
      <c r="P306" s="156"/>
      <c r="Q306" s="156"/>
    </row>
    <row r="307" spans="13:17" x14ac:dyDescent="0.2">
      <c r="M307" s="156"/>
      <c r="N307" s="156"/>
      <c r="O307" s="156"/>
      <c r="P307" s="156"/>
      <c r="Q307" s="156"/>
    </row>
    <row r="308" spans="13:17" x14ac:dyDescent="0.2">
      <c r="M308" s="156"/>
      <c r="N308" s="156"/>
      <c r="O308" s="156"/>
      <c r="P308" s="156"/>
      <c r="Q308" s="156"/>
    </row>
    <row r="309" spans="13:17" x14ac:dyDescent="0.2">
      <c r="M309" s="156"/>
      <c r="N309" s="156"/>
      <c r="O309" s="156"/>
      <c r="P309" s="156"/>
      <c r="Q309" s="156"/>
    </row>
    <row r="310" spans="13:17" x14ac:dyDescent="0.2">
      <c r="M310" s="156"/>
      <c r="N310" s="156"/>
      <c r="O310" s="156"/>
      <c r="P310" s="156"/>
      <c r="Q310" s="156"/>
    </row>
    <row r="311" spans="13:17" x14ac:dyDescent="0.2">
      <c r="M311" s="156"/>
      <c r="N311" s="156"/>
      <c r="O311" s="156"/>
      <c r="P311" s="156"/>
      <c r="Q311" s="156"/>
    </row>
    <row r="312" spans="13:17" x14ac:dyDescent="0.2">
      <c r="M312" s="156"/>
      <c r="N312" s="156"/>
      <c r="O312" s="156"/>
      <c r="P312" s="156"/>
      <c r="Q312" s="156"/>
    </row>
    <row r="313" spans="13:17" x14ac:dyDescent="0.2">
      <c r="M313" s="156"/>
      <c r="N313" s="156"/>
      <c r="O313" s="156"/>
      <c r="P313" s="156"/>
      <c r="Q313" s="156"/>
    </row>
    <row r="314" spans="13:17" x14ac:dyDescent="0.2">
      <c r="M314" s="156"/>
      <c r="N314" s="156"/>
      <c r="O314" s="156"/>
      <c r="P314" s="156"/>
      <c r="Q314" s="156"/>
    </row>
    <row r="315" spans="13:17" x14ac:dyDescent="0.2">
      <c r="M315" s="156"/>
      <c r="N315" s="156"/>
      <c r="O315" s="156"/>
      <c r="P315" s="156"/>
      <c r="Q315" s="156"/>
    </row>
    <row r="316" spans="13:17" x14ac:dyDescent="0.2">
      <c r="M316" s="156"/>
      <c r="N316" s="156"/>
      <c r="O316" s="156"/>
      <c r="P316" s="156"/>
      <c r="Q316" s="156"/>
    </row>
    <row r="317" spans="13:17" x14ac:dyDescent="0.2">
      <c r="M317" s="156"/>
      <c r="N317" s="156"/>
      <c r="O317" s="156"/>
      <c r="P317" s="156"/>
      <c r="Q317" s="156"/>
    </row>
    <row r="318" spans="13:17" x14ac:dyDescent="0.2">
      <c r="M318" s="156"/>
      <c r="N318" s="156"/>
      <c r="O318" s="156"/>
      <c r="P318" s="156"/>
      <c r="Q318" s="156"/>
    </row>
    <row r="319" spans="13:17" x14ac:dyDescent="0.2">
      <c r="M319" s="156"/>
      <c r="N319" s="156"/>
      <c r="O319" s="156"/>
      <c r="P319" s="156"/>
      <c r="Q319" s="156"/>
    </row>
    <row r="320" spans="13:17" x14ac:dyDescent="0.2">
      <c r="M320" s="156"/>
      <c r="N320" s="156"/>
      <c r="O320" s="156"/>
      <c r="P320" s="156"/>
      <c r="Q320" s="156"/>
    </row>
  </sheetData>
  <mergeCells count="8">
    <mergeCell ref="A11:V11"/>
    <mergeCell ref="A3:Q3"/>
    <mergeCell ref="A4:Q4"/>
    <mergeCell ref="A5:Q5"/>
    <mergeCell ref="M7:N7"/>
    <mergeCell ref="J8:J9"/>
    <mergeCell ref="C9:D9"/>
    <mergeCell ref="O9:O1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F3388-DA4F-42F8-8089-54AFDC5B0A7E}">
  <dimension ref="A1:G480"/>
  <sheetViews>
    <sheetView workbookViewId="0">
      <selection activeCell="C6" sqref="C6"/>
    </sheetView>
  </sheetViews>
  <sheetFormatPr defaultRowHeight="12.75" x14ac:dyDescent="0.2"/>
  <cols>
    <col min="1" max="1" width="21.5703125" style="24" customWidth="1"/>
    <col min="2" max="7" width="10.7109375" style="24" customWidth="1"/>
    <col min="8" max="16384" width="9.140625" style="24"/>
  </cols>
  <sheetData>
    <row r="1" spans="1:7" ht="72" customHeight="1" thickBot="1" x14ac:dyDescent="0.25">
      <c r="A1" s="23" t="s">
        <v>22</v>
      </c>
      <c r="B1" s="6" t="s">
        <v>3</v>
      </c>
      <c r="C1" s="6" t="s">
        <v>4</v>
      </c>
      <c r="D1" s="6" t="s">
        <v>5</v>
      </c>
      <c r="E1" s="6" t="s">
        <v>6</v>
      </c>
      <c r="F1" s="6" t="s">
        <v>7</v>
      </c>
      <c r="G1" s="19" t="s">
        <v>20</v>
      </c>
    </row>
    <row r="2" spans="1:7" ht="12.95" customHeight="1" x14ac:dyDescent="0.2">
      <c r="A2" s="5" t="s">
        <v>0</v>
      </c>
      <c r="B2" s="31"/>
      <c r="C2" s="33"/>
      <c r="D2" s="50"/>
      <c r="E2" s="50"/>
      <c r="F2" s="33"/>
      <c r="G2" s="49"/>
    </row>
    <row r="3" spans="1:7" ht="12.95" customHeight="1" x14ac:dyDescent="0.2">
      <c r="A3" s="7" t="s">
        <v>10</v>
      </c>
      <c r="B3" s="33"/>
      <c r="C3" s="33"/>
      <c r="D3" s="33"/>
      <c r="E3" s="33"/>
      <c r="F3" s="33"/>
      <c r="G3" s="52"/>
    </row>
    <row r="4" spans="1:7" ht="12.95" customHeight="1" x14ac:dyDescent="0.2">
      <c r="A4" s="24" t="s">
        <v>28</v>
      </c>
      <c r="B4" s="33"/>
      <c r="C4" s="33">
        <v>30000</v>
      </c>
      <c r="D4" s="33"/>
      <c r="E4" s="33"/>
      <c r="F4" s="33"/>
      <c r="G4" s="47">
        <f>SUM(B4:F4)</f>
        <v>30000</v>
      </c>
    </row>
    <row r="5" spans="1:7" ht="12.95" customHeight="1" x14ac:dyDescent="0.2">
      <c r="A5" s="24" t="s">
        <v>27</v>
      </c>
      <c r="B5" s="33"/>
      <c r="C5" s="33">
        <v>55000</v>
      </c>
      <c r="D5" s="33"/>
      <c r="E5" s="33"/>
      <c r="F5" s="33"/>
      <c r="G5" s="47">
        <f>SUM(B5:F5)</f>
        <v>55000</v>
      </c>
    </row>
    <row r="6" spans="1:7" ht="12.95" customHeight="1" x14ac:dyDescent="0.2">
      <c r="B6" s="33"/>
      <c r="C6" s="33"/>
      <c r="D6" s="33"/>
      <c r="E6" s="33"/>
      <c r="F6" s="33"/>
      <c r="G6" s="47"/>
    </row>
    <row r="7" spans="1:7" ht="12.95" customHeight="1" x14ac:dyDescent="0.2">
      <c r="B7" s="33"/>
      <c r="C7" s="33"/>
      <c r="D7" s="33"/>
      <c r="E7" s="33"/>
      <c r="F7" s="33"/>
      <c r="G7" s="47"/>
    </row>
    <row r="8" spans="1:7" ht="12.95" customHeight="1" x14ac:dyDescent="0.2">
      <c r="B8" s="33"/>
      <c r="C8" s="33"/>
      <c r="D8" s="33"/>
      <c r="E8" s="33"/>
      <c r="F8" s="33"/>
      <c r="G8" s="47"/>
    </row>
    <row r="9" spans="1:7" ht="12.95" customHeight="1" x14ac:dyDescent="0.2">
      <c r="A9" s="7" t="s">
        <v>11</v>
      </c>
      <c r="B9" s="33"/>
      <c r="C9" s="33"/>
      <c r="D9" s="33"/>
      <c r="E9" s="33"/>
      <c r="F9" s="33"/>
      <c r="G9" s="52"/>
    </row>
    <row r="10" spans="1:7" ht="12.95" customHeight="1" x14ac:dyDescent="0.2">
      <c r="B10" s="33"/>
      <c r="C10" s="33"/>
      <c r="D10" s="33"/>
      <c r="E10" s="33"/>
      <c r="F10" s="33"/>
      <c r="G10" s="47">
        <f>SUM(B10:F10)</f>
        <v>0</v>
      </c>
    </row>
    <row r="11" spans="1:7" ht="12.95" customHeight="1" x14ac:dyDescent="0.2">
      <c r="A11" s="3"/>
      <c r="B11" s="33"/>
      <c r="C11" s="33"/>
      <c r="D11" s="34"/>
      <c r="E11" s="34"/>
      <c r="F11" s="33"/>
      <c r="G11" s="48"/>
    </row>
    <row r="12" spans="1:7" ht="12.95" customHeight="1" x14ac:dyDescent="0.2">
      <c r="B12" s="33"/>
      <c r="C12" s="33"/>
      <c r="D12" s="33"/>
      <c r="E12" s="33"/>
      <c r="F12" s="33"/>
      <c r="G12" s="47"/>
    </row>
    <row r="13" spans="1:7" s="25" customFormat="1" ht="12.95" customHeight="1" x14ac:dyDescent="0.2">
      <c r="A13" s="25" t="s">
        <v>20</v>
      </c>
      <c r="B13" s="54">
        <f t="shared" ref="B13:G13" si="0">SUM(B4:B10)</f>
        <v>0</v>
      </c>
      <c r="C13" s="54">
        <f t="shared" si="0"/>
        <v>85000</v>
      </c>
      <c r="D13" s="54">
        <f t="shared" si="0"/>
        <v>0</v>
      </c>
      <c r="E13" s="54">
        <f t="shared" si="0"/>
        <v>0</v>
      </c>
      <c r="F13" s="54">
        <f t="shared" si="0"/>
        <v>0</v>
      </c>
      <c r="G13" s="54">
        <f t="shared" si="0"/>
        <v>85000</v>
      </c>
    </row>
    <row r="14" spans="1:7" ht="12.95" customHeight="1" x14ac:dyDescent="0.2">
      <c r="B14" s="33"/>
      <c r="C14" s="33"/>
      <c r="D14" s="33"/>
      <c r="E14" s="33"/>
      <c r="F14" s="33"/>
      <c r="G14" s="47"/>
    </row>
    <row r="15" spans="1:7" ht="12.95" customHeight="1" x14ac:dyDescent="0.2">
      <c r="B15" s="33"/>
      <c r="C15" s="33"/>
      <c r="D15" s="33"/>
      <c r="E15" s="33"/>
      <c r="F15" s="33"/>
      <c r="G15" s="47"/>
    </row>
    <row r="16" spans="1:7" ht="12.95" customHeight="1" x14ac:dyDescent="0.2">
      <c r="A16" s="7"/>
      <c r="B16" s="33"/>
      <c r="C16" s="33"/>
      <c r="D16" s="33"/>
      <c r="E16" s="33"/>
      <c r="F16" s="33"/>
      <c r="G16" s="52"/>
    </row>
    <row r="17" spans="2:7" ht="12.95" customHeight="1" x14ac:dyDescent="0.2">
      <c r="B17" s="33"/>
      <c r="C17" s="33"/>
      <c r="D17" s="33"/>
      <c r="E17" s="33"/>
      <c r="F17" s="33"/>
      <c r="G17" s="47"/>
    </row>
    <row r="18" spans="2:7" ht="12.95" customHeight="1" x14ac:dyDescent="0.2">
      <c r="B18" s="33"/>
      <c r="C18" s="33"/>
      <c r="D18" s="33"/>
      <c r="E18" s="33"/>
      <c r="F18" s="33"/>
      <c r="G18" s="47"/>
    </row>
    <row r="19" spans="2:7" ht="12.95" customHeight="1" x14ac:dyDescent="0.2">
      <c r="B19" s="33"/>
      <c r="C19" s="33"/>
      <c r="D19" s="33"/>
      <c r="E19" s="33"/>
      <c r="F19" s="33"/>
      <c r="G19" s="47"/>
    </row>
    <row r="20" spans="2:7" ht="12.95" customHeight="1" x14ac:dyDescent="0.2">
      <c r="B20" s="33"/>
      <c r="C20" s="33"/>
      <c r="D20" s="33"/>
      <c r="E20" s="33"/>
      <c r="F20" s="33"/>
      <c r="G20" s="47"/>
    </row>
    <row r="21" spans="2:7" ht="12.95" customHeight="1" x14ac:dyDescent="0.2">
      <c r="B21" s="33"/>
      <c r="C21" s="33"/>
      <c r="D21" s="33"/>
      <c r="E21" s="33"/>
      <c r="F21" s="33"/>
      <c r="G21" s="47"/>
    </row>
    <row r="22" spans="2:7" ht="12.95" customHeight="1" x14ac:dyDescent="0.2">
      <c r="B22" s="33"/>
      <c r="C22" s="33"/>
      <c r="D22" s="33"/>
      <c r="E22" s="33"/>
      <c r="F22" s="33"/>
      <c r="G22" s="47"/>
    </row>
    <row r="23" spans="2:7" ht="12.95" customHeight="1" x14ac:dyDescent="0.2">
      <c r="B23" s="33"/>
      <c r="C23" s="33"/>
      <c r="D23" s="33"/>
      <c r="E23" s="33"/>
      <c r="F23" s="33"/>
      <c r="G23" s="47"/>
    </row>
    <row r="24" spans="2:7" ht="12.95" customHeight="1" x14ac:dyDescent="0.2">
      <c r="B24" s="33"/>
      <c r="C24" s="33"/>
      <c r="D24" s="33"/>
      <c r="E24" s="33"/>
      <c r="F24" s="33"/>
      <c r="G24" s="47"/>
    </row>
    <row r="25" spans="2:7" ht="12.95" customHeight="1" x14ac:dyDescent="0.2">
      <c r="B25" s="33"/>
      <c r="C25" s="33"/>
      <c r="D25" s="33"/>
      <c r="E25" s="33"/>
      <c r="F25" s="33"/>
      <c r="G25" s="47"/>
    </row>
    <row r="26" spans="2:7" ht="12.95" customHeight="1" x14ac:dyDescent="0.2">
      <c r="B26" s="33"/>
      <c r="C26" s="33"/>
      <c r="D26" s="33"/>
      <c r="E26" s="33"/>
      <c r="F26" s="33"/>
      <c r="G26" s="47"/>
    </row>
    <row r="27" spans="2:7" ht="12.95" customHeight="1" x14ac:dyDescent="0.2">
      <c r="B27" s="47"/>
      <c r="C27" s="47"/>
      <c r="D27" s="47"/>
      <c r="E27" s="47"/>
      <c r="F27" s="47"/>
      <c r="G27" s="47"/>
    </row>
    <row r="28" spans="2:7" ht="12.95" customHeight="1" x14ac:dyDescent="0.2">
      <c r="B28" s="47"/>
      <c r="C28" s="47"/>
      <c r="D28" s="47"/>
      <c r="E28" s="47"/>
      <c r="F28" s="47"/>
      <c r="G28" s="47"/>
    </row>
    <row r="29" spans="2:7" ht="12.95" customHeight="1" x14ac:dyDescent="0.2">
      <c r="B29" s="47"/>
      <c r="C29" s="47"/>
      <c r="D29" s="47"/>
      <c r="E29" s="47"/>
      <c r="F29" s="47"/>
      <c r="G29" s="47"/>
    </row>
    <row r="30" spans="2:7" ht="12.95" customHeight="1" x14ac:dyDescent="0.2"/>
    <row r="31" spans="2:7" ht="12.95" customHeight="1" x14ac:dyDescent="0.2"/>
    <row r="32" spans="2:7" ht="12.95" customHeight="1" x14ac:dyDescent="0.2"/>
    <row r="33" ht="12.95" customHeight="1" x14ac:dyDescent="0.2"/>
    <row r="34" ht="12.95" customHeight="1" x14ac:dyDescent="0.2"/>
    <row r="35" ht="12.95" customHeight="1" x14ac:dyDescent="0.2"/>
    <row r="36" ht="12.95" customHeight="1" x14ac:dyDescent="0.2"/>
    <row r="37" ht="12.95" customHeight="1" x14ac:dyDescent="0.2"/>
    <row r="38" ht="12.95" customHeight="1" x14ac:dyDescent="0.2"/>
    <row r="39" ht="12.95" customHeight="1" x14ac:dyDescent="0.2"/>
    <row r="40" ht="12.95" customHeight="1" x14ac:dyDescent="0.2"/>
    <row r="41" ht="12.95" customHeight="1" x14ac:dyDescent="0.2"/>
    <row r="42" ht="12.95" customHeight="1" x14ac:dyDescent="0.2"/>
    <row r="43" ht="12.95" customHeight="1" x14ac:dyDescent="0.2"/>
    <row r="44" ht="12.95" customHeight="1" x14ac:dyDescent="0.2"/>
    <row r="45" ht="12.95" customHeight="1" x14ac:dyDescent="0.2"/>
    <row r="46" ht="12.95" customHeight="1" x14ac:dyDescent="0.2"/>
    <row r="47" ht="12.95" customHeight="1" x14ac:dyDescent="0.2"/>
    <row r="48" ht="12.95" customHeight="1" x14ac:dyDescent="0.2"/>
    <row r="49" ht="12.95" customHeight="1" x14ac:dyDescent="0.2"/>
    <row r="50" ht="12.95" customHeight="1" x14ac:dyDescent="0.2"/>
    <row r="51" ht="12.95" customHeight="1" x14ac:dyDescent="0.2"/>
    <row r="52" ht="12.95" customHeight="1" x14ac:dyDescent="0.2"/>
    <row r="53" ht="12.95" customHeight="1" x14ac:dyDescent="0.2"/>
    <row r="54" ht="12.95" customHeight="1" x14ac:dyDescent="0.2"/>
    <row r="55" ht="12.95" customHeight="1" x14ac:dyDescent="0.2"/>
    <row r="56" ht="12.95" customHeight="1" x14ac:dyDescent="0.2"/>
    <row r="57" ht="12.95" customHeight="1" x14ac:dyDescent="0.2"/>
    <row r="58" ht="12.95" customHeight="1" x14ac:dyDescent="0.2"/>
    <row r="59" ht="12.95" customHeight="1" x14ac:dyDescent="0.2"/>
    <row r="60" ht="12.95" customHeight="1" x14ac:dyDescent="0.2"/>
    <row r="61" ht="12.95" customHeight="1" x14ac:dyDescent="0.2"/>
    <row r="62" ht="12.95" customHeight="1" x14ac:dyDescent="0.2"/>
    <row r="63" ht="12.95" customHeight="1" x14ac:dyDescent="0.2"/>
    <row r="64" ht="12.95" customHeight="1" x14ac:dyDescent="0.2"/>
    <row r="65" ht="12.95" customHeight="1" x14ac:dyDescent="0.2"/>
    <row r="66" ht="12.95" customHeight="1" x14ac:dyDescent="0.2"/>
    <row r="67" ht="12.95" customHeight="1" x14ac:dyDescent="0.2"/>
    <row r="68" ht="12.95" customHeight="1" x14ac:dyDescent="0.2"/>
    <row r="69" ht="12.95" customHeight="1" x14ac:dyDescent="0.2"/>
    <row r="70" ht="12.95" customHeight="1" x14ac:dyDescent="0.2"/>
    <row r="71" ht="12.95" customHeight="1" x14ac:dyDescent="0.2"/>
    <row r="72" ht="12.95" customHeight="1" x14ac:dyDescent="0.2"/>
    <row r="73" ht="12.95" customHeight="1" x14ac:dyDescent="0.2"/>
    <row r="74" ht="12.95" customHeight="1" x14ac:dyDescent="0.2"/>
    <row r="75" ht="12.95" customHeight="1" x14ac:dyDescent="0.2"/>
    <row r="76" ht="12.95" customHeight="1" x14ac:dyDescent="0.2"/>
    <row r="77" ht="12.95" customHeight="1" x14ac:dyDescent="0.2"/>
    <row r="78" ht="12.95" customHeight="1" x14ac:dyDescent="0.2"/>
    <row r="79" ht="12.95" customHeight="1" x14ac:dyDescent="0.2"/>
    <row r="80" ht="12.95" customHeight="1" x14ac:dyDescent="0.2"/>
    <row r="81" ht="12.95" customHeight="1" x14ac:dyDescent="0.2"/>
    <row r="82" ht="12.95" customHeight="1" x14ac:dyDescent="0.2"/>
    <row r="83" ht="12.95" customHeight="1" x14ac:dyDescent="0.2"/>
    <row r="84" ht="12.95" customHeight="1" x14ac:dyDescent="0.2"/>
    <row r="85" ht="12.95" customHeight="1" x14ac:dyDescent="0.2"/>
    <row r="86" ht="12.95" customHeight="1" x14ac:dyDescent="0.2"/>
    <row r="87" ht="12.95" customHeight="1" x14ac:dyDescent="0.2"/>
    <row r="88" ht="12.95" customHeight="1" x14ac:dyDescent="0.2"/>
    <row r="89" ht="12.95" customHeight="1" x14ac:dyDescent="0.2"/>
    <row r="90" ht="12.95" customHeight="1" x14ac:dyDescent="0.2"/>
    <row r="91" ht="12.95" customHeight="1" x14ac:dyDescent="0.2"/>
    <row r="92" ht="12.95" customHeight="1" x14ac:dyDescent="0.2"/>
    <row r="93" ht="12.95" customHeight="1" x14ac:dyDescent="0.2"/>
    <row r="94" ht="12.95" customHeight="1" x14ac:dyDescent="0.2"/>
    <row r="95" ht="12.95" customHeight="1" x14ac:dyDescent="0.2"/>
    <row r="96" ht="12.95" customHeight="1" x14ac:dyDescent="0.2"/>
    <row r="97" ht="12.95" customHeight="1" x14ac:dyDescent="0.2"/>
    <row r="98" ht="12.95" customHeight="1" x14ac:dyDescent="0.2"/>
    <row r="99" ht="12.95" customHeight="1" x14ac:dyDescent="0.2"/>
    <row r="100" ht="12.95" customHeight="1" x14ac:dyDescent="0.2"/>
    <row r="101" ht="12.95" customHeight="1" x14ac:dyDescent="0.2"/>
    <row r="102" ht="12.95" customHeight="1" x14ac:dyDescent="0.2"/>
    <row r="103" ht="12.95" customHeight="1" x14ac:dyDescent="0.2"/>
    <row r="104" ht="12.95" customHeight="1" x14ac:dyDescent="0.2"/>
    <row r="105" ht="12.95" customHeight="1" x14ac:dyDescent="0.2"/>
    <row r="106" ht="12.95" customHeight="1" x14ac:dyDescent="0.2"/>
    <row r="107" ht="12.95" customHeight="1" x14ac:dyDescent="0.2"/>
    <row r="108" ht="12.95" customHeight="1" x14ac:dyDescent="0.2"/>
    <row r="109" ht="12.95" customHeight="1" x14ac:dyDescent="0.2"/>
    <row r="110" ht="12.95" customHeight="1" x14ac:dyDescent="0.2"/>
    <row r="111" ht="12.95" customHeight="1" x14ac:dyDescent="0.2"/>
    <row r="112" ht="12.95" customHeight="1" x14ac:dyDescent="0.2"/>
    <row r="113" ht="12.95" customHeight="1" x14ac:dyDescent="0.2"/>
    <row r="114" ht="12.95" customHeight="1" x14ac:dyDescent="0.2"/>
    <row r="115" ht="12.95" customHeight="1" x14ac:dyDescent="0.2"/>
    <row r="116" ht="12.95" customHeight="1" x14ac:dyDescent="0.2"/>
    <row r="117" ht="12.95" customHeight="1" x14ac:dyDescent="0.2"/>
    <row r="118" ht="12.95" customHeight="1" x14ac:dyDescent="0.2"/>
    <row r="119" ht="12.95" customHeight="1" x14ac:dyDescent="0.2"/>
    <row r="120" ht="12.95" customHeight="1" x14ac:dyDescent="0.2"/>
    <row r="121" ht="12.95" customHeight="1" x14ac:dyDescent="0.2"/>
    <row r="122" ht="12.95" customHeight="1" x14ac:dyDescent="0.2"/>
    <row r="123" ht="12.95" customHeight="1" x14ac:dyDescent="0.2"/>
    <row r="124" ht="12.95" customHeight="1" x14ac:dyDescent="0.2"/>
    <row r="125" ht="12.95" customHeight="1" x14ac:dyDescent="0.2"/>
    <row r="126" ht="12.95" customHeight="1" x14ac:dyDescent="0.2"/>
    <row r="127" ht="12.95" customHeight="1" x14ac:dyDescent="0.2"/>
    <row r="128" ht="12.95" customHeight="1" x14ac:dyDescent="0.2"/>
    <row r="129" ht="12.95" customHeight="1" x14ac:dyDescent="0.2"/>
    <row r="130" ht="12.95" customHeight="1" x14ac:dyDescent="0.2"/>
    <row r="131" ht="12.95" customHeight="1" x14ac:dyDescent="0.2"/>
    <row r="132" ht="12.95" customHeight="1" x14ac:dyDescent="0.2"/>
    <row r="133" ht="12.95" customHeight="1" x14ac:dyDescent="0.2"/>
    <row r="134" ht="12.95" customHeight="1" x14ac:dyDescent="0.2"/>
    <row r="135" ht="12.95" customHeight="1" x14ac:dyDescent="0.2"/>
    <row r="136" ht="12.95" customHeight="1" x14ac:dyDescent="0.2"/>
    <row r="137" ht="12.95" customHeight="1" x14ac:dyDescent="0.2"/>
    <row r="138" ht="12.95" customHeight="1" x14ac:dyDescent="0.2"/>
    <row r="139" ht="12.95" customHeight="1" x14ac:dyDescent="0.2"/>
    <row r="140" ht="12.95" customHeight="1" x14ac:dyDescent="0.2"/>
    <row r="141" ht="12.95" customHeight="1" x14ac:dyDescent="0.2"/>
    <row r="142" ht="12.95" customHeight="1" x14ac:dyDescent="0.2"/>
    <row r="143" ht="12.95" customHeight="1" x14ac:dyDescent="0.2"/>
    <row r="144" ht="12.95" customHeight="1" x14ac:dyDescent="0.2"/>
    <row r="145" ht="12.95" customHeight="1" x14ac:dyDescent="0.2"/>
    <row r="146" ht="12.95" customHeight="1" x14ac:dyDescent="0.2"/>
    <row r="147" ht="12.95" customHeight="1" x14ac:dyDescent="0.2"/>
    <row r="148" ht="12.95" customHeight="1" x14ac:dyDescent="0.2"/>
    <row r="149" ht="12.95" customHeight="1" x14ac:dyDescent="0.2"/>
    <row r="150" ht="12.95" customHeight="1" x14ac:dyDescent="0.2"/>
    <row r="151" ht="12.95" customHeight="1" x14ac:dyDescent="0.2"/>
    <row r="152" ht="12.95" customHeight="1" x14ac:dyDescent="0.2"/>
    <row r="153" ht="12.95" customHeight="1" x14ac:dyDescent="0.2"/>
    <row r="154" ht="12.95" customHeight="1" x14ac:dyDescent="0.2"/>
    <row r="155" ht="12.95" customHeight="1" x14ac:dyDescent="0.2"/>
    <row r="156" ht="12.95" customHeight="1" x14ac:dyDescent="0.2"/>
    <row r="157" ht="12.95" customHeight="1" x14ac:dyDescent="0.2"/>
    <row r="158" ht="12.95" customHeight="1" x14ac:dyDescent="0.2"/>
    <row r="159" ht="12.95" customHeight="1" x14ac:dyDescent="0.2"/>
    <row r="160" ht="12.95" customHeight="1" x14ac:dyDescent="0.2"/>
    <row r="161" ht="12.95" customHeight="1" x14ac:dyDescent="0.2"/>
    <row r="162" ht="12.95" customHeight="1" x14ac:dyDescent="0.2"/>
    <row r="163" ht="12.95" customHeight="1" x14ac:dyDescent="0.2"/>
    <row r="164" ht="12.95" customHeight="1" x14ac:dyDescent="0.2"/>
    <row r="165" ht="12.95" customHeight="1" x14ac:dyDescent="0.2"/>
    <row r="166" ht="12.95" customHeight="1" x14ac:dyDescent="0.2"/>
    <row r="167" ht="12.95" customHeight="1" x14ac:dyDescent="0.2"/>
    <row r="168" ht="12.95" customHeight="1" x14ac:dyDescent="0.2"/>
    <row r="169" ht="12.95" customHeight="1" x14ac:dyDescent="0.2"/>
    <row r="170" ht="12.95" customHeight="1" x14ac:dyDescent="0.2"/>
    <row r="171" ht="12.95" customHeight="1" x14ac:dyDescent="0.2"/>
    <row r="172" ht="12.95" customHeight="1" x14ac:dyDescent="0.2"/>
    <row r="173" ht="12.95" customHeight="1" x14ac:dyDescent="0.2"/>
    <row r="174" ht="12.95" customHeight="1" x14ac:dyDescent="0.2"/>
    <row r="175" ht="12.95" customHeight="1" x14ac:dyDescent="0.2"/>
    <row r="176" ht="12.95" customHeight="1" x14ac:dyDescent="0.2"/>
    <row r="177" ht="12.95" customHeight="1" x14ac:dyDescent="0.2"/>
    <row r="178" ht="12.95" customHeight="1" x14ac:dyDescent="0.2"/>
    <row r="179" ht="12.95" customHeight="1" x14ac:dyDescent="0.2"/>
    <row r="180" ht="12.95" customHeight="1" x14ac:dyDescent="0.2"/>
    <row r="181" ht="12.95" customHeight="1" x14ac:dyDescent="0.2"/>
    <row r="182" ht="12.95" customHeight="1" x14ac:dyDescent="0.2"/>
    <row r="183" ht="12.95" customHeight="1" x14ac:dyDescent="0.2"/>
    <row r="184" ht="12.95" customHeight="1" x14ac:dyDescent="0.2"/>
    <row r="185" ht="12.95" customHeight="1" x14ac:dyDescent="0.2"/>
    <row r="186" ht="12.95" customHeight="1" x14ac:dyDescent="0.2"/>
    <row r="187" ht="12.95" customHeight="1" x14ac:dyDescent="0.2"/>
    <row r="188" ht="12.95" customHeight="1" x14ac:dyDescent="0.2"/>
    <row r="189" ht="12.95" customHeight="1" x14ac:dyDescent="0.2"/>
    <row r="190" ht="12.95" customHeight="1" x14ac:dyDescent="0.2"/>
    <row r="191" ht="12.95" customHeight="1" x14ac:dyDescent="0.2"/>
    <row r="192" ht="12.95" customHeight="1" x14ac:dyDescent="0.2"/>
    <row r="193" ht="12.95" customHeight="1" x14ac:dyDescent="0.2"/>
    <row r="194" ht="12.95" customHeight="1" x14ac:dyDescent="0.2"/>
    <row r="195" ht="12.95" customHeight="1" x14ac:dyDescent="0.2"/>
    <row r="196" ht="12.95" customHeight="1" x14ac:dyDescent="0.2"/>
    <row r="197" ht="12.95" customHeight="1" x14ac:dyDescent="0.2"/>
    <row r="198" ht="12.95" customHeight="1" x14ac:dyDescent="0.2"/>
    <row r="199" ht="12.95" customHeight="1" x14ac:dyDescent="0.2"/>
    <row r="200" ht="12.95" customHeight="1" x14ac:dyDescent="0.2"/>
    <row r="201" ht="12.95" customHeight="1" x14ac:dyDescent="0.2"/>
    <row r="202" ht="12.95" customHeight="1" x14ac:dyDescent="0.2"/>
    <row r="203" ht="12.95" customHeight="1" x14ac:dyDescent="0.2"/>
    <row r="204" ht="12.95" customHeight="1" x14ac:dyDescent="0.2"/>
    <row r="205" ht="12.95" customHeight="1" x14ac:dyDescent="0.2"/>
    <row r="206" ht="12.95" customHeight="1" x14ac:dyDescent="0.2"/>
    <row r="207" ht="12.95" customHeight="1" x14ac:dyDescent="0.2"/>
    <row r="208" ht="12.95" customHeight="1" x14ac:dyDescent="0.2"/>
    <row r="209" ht="12.95" customHeight="1" x14ac:dyDescent="0.2"/>
    <row r="210" ht="12.95" customHeight="1" x14ac:dyDescent="0.2"/>
    <row r="211" ht="12.95" customHeight="1" x14ac:dyDescent="0.2"/>
    <row r="212" ht="12.95" customHeight="1" x14ac:dyDescent="0.2"/>
    <row r="213" ht="12.95" customHeight="1" x14ac:dyDescent="0.2"/>
    <row r="214" ht="12.95" customHeight="1" x14ac:dyDescent="0.2"/>
    <row r="215" ht="12.95" customHeight="1" x14ac:dyDescent="0.2"/>
    <row r="216" ht="12.95" customHeight="1" x14ac:dyDescent="0.2"/>
    <row r="217" ht="12.95" customHeight="1" x14ac:dyDescent="0.2"/>
    <row r="218" ht="12.95" customHeight="1" x14ac:dyDescent="0.2"/>
    <row r="219" ht="12.95" customHeight="1" x14ac:dyDescent="0.2"/>
    <row r="220" ht="12.95" customHeight="1" x14ac:dyDescent="0.2"/>
    <row r="221" ht="12.95" customHeight="1" x14ac:dyDescent="0.2"/>
    <row r="222" ht="12.95" customHeight="1" x14ac:dyDescent="0.2"/>
    <row r="223" ht="12.95" customHeight="1" x14ac:dyDescent="0.2"/>
    <row r="224" ht="12.95" customHeight="1" x14ac:dyDescent="0.2"/>
    <row r="225" ht="12.95" customHeight="1" x14ac:dyDescent="0.2"/>
    <row r="226" ht="12.95" customHeight="1" x14ac:dyDescent="0.2"/>
    <row r="227" ht="12.95" customHeight="1" x14ac:dyDescent="0.2"/>
    <row r="228" ht="12.95" customHeight="1" x14ac:dyDescent="0.2"/>
    <row r="229" ht="12.95" customHeight="1" x14ac:dyDescent="0.2"/>
    <row r="230" ht="12.95" customHeight="1" x14ac:dyDescent="0.2"/>
    <row r="231" ht="12.95" customHeight="1" x14ac:dyDescent="0.2"/>
    <row r="232" ht="12.95" customHeight="1" x14ac:dyDescent="0.2"/>
    <row r="233" ht="12.95" customHeight="1" x14ac:dyDescent="0.2"/>
    <row r="234" ht="12.95" customHeight="1" x14ac:dyDescent="0.2"/>
    <row r="235" ht="12.95" customHeight="1" x14ac:dyDescent="0.2"/>
    <row r="236" ht="12.95" customHeight="1" x14ac:dyDescent="0.2"/>
    <row r="237" ht="12.95" customHeight="1" x14ac:dyDescent="0.2"/>
    <row r="238" ht="12.95" customHeight="1" x14ac:dyDescent="0.2"/>
    <row r="239" ht="12.95" customHeight="1" x14ac:dyDescent="0.2"/>
    <row r="240" ht="12.95" customHeight="1" x14ac:dyDescent="0.2"/>
    <row r="241" ht="12.95" customHeight="1" x14ac:dyDescent="0.2"/>
    <row r="242" ht="12.95" customHeight="1" x14ac:dyDescent="0.2"/>
    <row r="243" ht="12.95" customHeight="1" x14ac:dyDescent="0.2"/>
    <row r="244" ht="12.95" customHeight="1" x14ac:dyDescent="0.2"/>
    <row r="245" ht="12.95" customHeight="1" x14ac:dyDescent="0.2"/>
    <row r="246" ht="12.95" customHeight="1" x14ac:dyDescent="0.2"/>
    <row r="247" ht="12.95" customHeight="1" x14ac:dyDescent="0.2"/>
    <row r="248" ht="12.95" customHeight="1" x14ac:dyDescent="0.2"/>
    <row r="249" ht="12.95" customHeight="1" x14ac:dyDescent="0.2"/>
    <row r="250" ht="12.95" customHeight="1" x14ac:dyDescent="0.2"/>
    <row r="251" ht="12.95" customHeight="1" x14ac:dyDescent="0.2"/>
    <row r="252" ht="12.95" customHeight="1" x14ac:dyDescent="0.2"/>
    <row r="253" ht="12.95" customHeight="1" x14ac:dyDescent="0.2"/>
    <row r="254" ht="12.95" customHeight="1" x14ac:dyDescent="0.2"/>
    <row r="255" ht="12.95" customHeight="1" x14ac:dyDescent="0.2"/>
    <row r="256" ht="12.95" customHeight="1" x14ac:dyDescent="0.2"/>
    <row r="257" ht="12.95" customHeight="1" x14ac:dyDescent="0.2"/>
    <row r="258" ht="12.95" customHeight="1" x14ac:dyDescent="0.2"/>
    <row r="259" ht="12.95" customHeight="1" x14ac:dyDescent="0.2"/>
    <row r="260" ht="12.95" customHeight="1" x14ac:dyDescent="0.2"/>
    <row r="261" ht="12.95" customHeight="1" x14ac:dyDescent="0.2"/>
    <row r="262" ht="12.95" customHeight="1" x14ac:dyDescent="0.2"/>
    <row r="263" ht="12.95" customHeight="1" x14ac:dyDescent="0.2"/>
    <row r="264" ht="12.95" customHeight="1" x14ac:dyDescent="0.2"/>
    <row r="265" ht="12.95" customHeight="1" x14ac:dyDescent="0.2"/>
    <row r="266" ht="12.95" customHeight="1" x14ac:dyDescent="0.2"/>
    <row r="267" ht="12.95" customHeight="1" x14ac:dyDescent="0.2"/>
    <row r="268" ht="12.95" customHeight="1" x14ac:dyDescent="0.2"/>
    <row r="269" ht="12.95" customHeight="1" x14ac:dyDescent="0.2"/>
    <row r="270" ht="12.95" customHeight="1" x14ac:dyDescent="0.2"/>
    <row r="271" ht="12.95" customHeight="1" x14ac:dyDescent="0.2"/>
    <row r="272" ht="12.95" customHeight="1" x14ac:dyDescent="0.2"/>
    <row r="273" ht="12.95" customHeight="1" x14ac:dyDescent="0.2"/>
    <row r="274" ht="12.95" customHeight="1" x14ac:dyDescent="0.2"/>
    <row r="275" ht="12.95" customHeight="1" x14ac:dyDescent="0.2"/>
    <row r="276" ht="12.95" customHeight="1" x14ac:dyDescent="0.2"/>
    <row r="277" ht="12.95" customHeight="1" x14ac:dyDescent="0.2"/>
    <row r="278" ht="12.95" customHeight="1" x14ac:dyDescent="0.2"/>
    <row r="279" ht="12.95" customHeight="1" x14ac:dyDescent="0.2"/>
    <row r="280" ht="12.95" customHeight="1" x14ac:dyDescent="0.2"/>
    <row r="281" ht="12.95" customHeight="1" x14ac:dyDescent="0.2"/>
    <row r="282" ht="12.95" customHeight="1" x14ac:dyDescent="0.2"/>
    <row r="283" ht="12.95" customHeight="1" x14ac:dyDescent="0.2"/>
    <row r="284" ht="12.95" customHeight="1" x14ac:dyDescent="0.2"/>
    <row r="285" ht="12.95" customHeight="1" x14ac:dyDescent="0.2"/>
    <row r="286" ht="12.95" customHeight="1" x14ac:dyDescent="0.2"/>
    <row r="287" ht="12.95" customHeight="1" x14ac:dyDescent="0.2"/>
    <row r="288" ht="12.95" customHeight="1" x14ac:dyDescent="0.2"/>
    <row r="289" ht="12.95" customHeight="1" x14ac:dyDescent="0.2"/>
    <row r="290" ht="12.95" customHeight="1" x14ac:dyDescent="0.2"/>
    <row r="291" ht="12.95" customHeight="1" x14ac:dyDescent="0.2"/>
    <row r="292" ht="12.95" customHeight="1" x14ac:dyDescent="0.2"/>
    <row r="293" ht="12.95" customHeight="1" x14ac:dyDescent="0.2"/>
    <row r="294" ht="12.95" customHeight="1" x14ac:dyDescent="0.2"/>
    <row r="295" ht="12.95" customHeight="1" x14ac:dyDescent="0.2"/>
    <row r="296" ht="12.95" customHeight="1" x14ac:dyDescent="0.2"/>
    <row r="297" ht="12.95" customHeight="1" x14ac:dyDescent="0.2"/>
    <row r="298" ht="12.95" customHeight="1" x14ac:dyDescent="0.2"/>
    <row r="299" ht="12.95" customHeight="1" x14ac:dyDescent="0.2"/>
    <row r="300" ht="12.95" customHeight="1" x14ac:dyDescent="0.2"/>
    <row r="301" ht="12.95" customHeight="1" x14ac:dyDescent="0.2"/>
    <row r="302" ht="12.95" customHeight="1" x14ac:dyDescent="0.2"/>
    <row r="303" ht="12.95" customHeight="1" x14ac:dyDescent="0.2"/>
    <row r="304" ht="12.95" customHeight="1" x14ac:dyDescent="0.2"/>
    <row r="305" ht="12.95" customHeight="1" x14ac:dyDescent="0.2"/>
    <row r="306" ht="12.95" customHeight="1" x14ac:dyDescent="0.2"/>
    <row r="307" ht="12.95" customHeight="1" x14ac:dyDescent="0.2"/>
    <row r="308" ht="12.95" customHeight="1" x14ac:dyDescent="0.2"/>
    <row r="309" ht="12.95" customHeight="1" x14ac:dyDescent="0.2"/>
    <row r="310" ht="12.95" customHeight="1" x14ac:dyDescent="0.2"/>
    <row r="311" ht="12.95" customHeight="1" x14ac:dyDescent="0.2"/>
    <row r="312" ht="12.95" customHeight="1" x14ac:dyDescent="0.2"/>
    <row r="313" ht="12.95" customHeight="1" x14ac:dyDescent="0.2"/>
    <row r="314" ht="12.95" customHeight="1" x14ac:dyDescent="0.2"/>
    <row r="315" ht="12.95" customHeight="1" x14ac:dyDescent="0.2"/>
    <row r="316" ht="12.95" customHeight="1" x14ac:dyDescent="0.2"/>
    <row r="317" ht="12.95" customHeight="1" x14ac:dyDescent="0.2"/>
    <row r="318" ht="12.95" customHeight="1" x14ac:dyDescent="0.2"/>
    <row r="319" ht="12.95" customHeight="1" x14ac:dyDescent="0.2"/>
    <row r="320" ht="12.95" customHeight="1" x14ac:dyDescent="0.2"/>
    <row r="321" ht="12.95" customHeight="1" x14ac:dyDescent="0.2"/>
    <row r="322" ht="12.95" customHeight="1" x14ac:dyDescent="0.2"/>
    <row r="323" ht="12.95" customHeight="1" x14ac:dyDescent="0.2"/>
    <row r="324" ht="12.95" customHeight="1" x14ac:dyDescent="0.2"/>
    <row r="325" ht="12.95" customHeight="1" x14ac:dyDescent="0.2"/>
    <row r="326" ht="12.95" customHeight="1" x14ac:dyDescent="0.2"/>
    <row r="327" ht="12.95" customHeight="1" x14ac:dyDescent="0.2"/>
    <row r="328" ht="12.95" customHeight="1" x14ac:dyDescent="0.2"/>
    <row r="329" ht="12.95" customHeight="1" x14ac:dyDescent="0.2"/>
    <row r="330" ht="12.95" customHeight="1" x14ac:dyDescent="0.2"/>
    <row r="331" ht="12.95" customHeight="1" x14ac:dyDescent="0.2"/>
    <row r="332" ht="12.95" customHeight="1" x14ac:dyDescent="0.2"/>
    <row r="333" ht="12.95" customHeight="1" x14ac:dyDescent="0.2"/>
    <row r="334" ht="12.95" customHeight="1" x14ac:dyDescent="0.2"/>
    <row r="335" ht="12.95" customHeight="1" x14ac:dyDescent="0.2"/>
    <row r="336" ht="12.95" customHeight="1" x14ac:dyDescent="0.2"/>
    <row r="337" ht="12.95" customHeight="1" x14ac:dyDescent="0.2"/>
    <row r="338" ht="12.95" customHeight="1" x14ac:dyDescent="0.2"/>
    <row r="339" ht="12.95" customHeight="1" x14ac:dyDescent="0.2"/>
    <row r="340" ht="12.95" customHeight="1" x14ac:dyDescent="0.2"/>
    <row r="341" ht="12.95" customHeight="1" x14ac:dyDescent="0.2"/>
    <row r="342" ht="12.95" customHeight="1" x14ac:dyDescent="0.2"/>
    <row r="343" ht="12.95" customHeight="1" x14ac:dyDescent="0.2"/>
    <row r="344" ht="12.95" customHeight="1" x14ac:dyDescent="0.2"/>
    <row r="345" ht="12.95" customHeight="1" x14ac:dyDescent="0.2"/>
    <row r="346" ht="12.95" customHeight="1" x14ac:dyDescent="0.2"/>
    <row r="347" ht="12.95" customHeight="1" x14ac:dyDescent="0.2"/>
    <row r="348" ht="12.95" customHeight="1" x14ac:dyDescent="0.2"/>
    <row r="349" ht="12.95" customHeight="1" x14ac:dyDescent="0.2"/>
    <row r="350" ht="12.95" customHeight="1" x14ac:dyDescent="0.2"/>
    <row r="351" ht="12.95" customHeight="1" x14ac:dyDescent="0.2"/>
    <row r="352" ht="12.95" customHeight="1" x14ac:dyDescent="0.2"/>
    <row r="353" ht="12.95" customHeight="1" x14ac:dyDescent="0.2"/>
    <row r="354" ht="12.95" customHeight="1" x14ac:dyDescent="0.2"/>
    <row r="355" ht="12.95" customHeight="1" x14ac:dyDescent="0.2"/>
    <row r="356" ht="12.95" customHeight="1" x14ac:dyDescent="0.2"/>
    <row r="357" ht="12.95" customHeight="1" x14ac:dyDescent="0.2"/>
    <row r="358" ht="12.95" customHeight="1" x14ac:dyDescent="0.2"/>
    <row r="359" ht="12.95" customHeight="1" x14ac:dyDescent="0.2"/>
    <row r="360" ht="12.95" customHeight="1" x14ac:dyDescent="0.2"/>
    <row r="361" ht="12.95" customHeight="1" x14ac:dyDescent="0.2"/>
    <row r="362" ht="12.95" customHeight="1" x14ac:dyDescent="0.2"/>
    <row r="363" ht="12.95" customHeight="1" x14ac:dyDescent="0.2"/>
    <row r="364" ht="12.95" customHeight="1" x14ac:dyDescent="0.2"/>
    <row r="365" ht="12.95" customHeight="1" x14ac:dyDescent="0.2"/>
    <row r="366" ht="12.95" customHeight="1" x14ac:dyDescent="0.2"/>
    <row r="367" ht="12.95" customHeight="1" x14ac:dyDescent="0.2"/>
    <row r="368" ht="12.95" customHeight="1" x14ac:dyDescent="0.2"/>
    <row r="369" ht="12.95" customHeight="1" x14ac:dyDescent="0.2"/>
    <row r="370" ht="12.95" customHeight="1" x14ac:dyDescent="0.2"/>
    <row r="371" ht="12.95" customHeight="1" x14ac:dyDescent="0.2"/>
    <row r="372" ht="12.95" customHeight="1" x14ac:dyDescent="0.2"/>
    <row r="373" ht="12.95" customHeight="1" x14ac:dyDescent="0.2"/>
    <row r="374" ht="12.95" customHeight="1" x14ac:dyDescent="0.2"/>
    <row r="375" ht="12.95" customHeight="1" x14ac:dyDescent="0.2"/>
    <row r="376" ht="12.95" customHeight="1" x14ac:dyDescent="0.2"/>
    <row r="377" ht="12.95" customHeight="1" x14ac:dyDescent="0.2"/>
    <row r="378" ht="12.95" customHeight="1" x14ac:dyDescent="0.2"/>
    <row r="379" ht="12.95" customHeight="1" x14ac:dyDescent="0.2"/>
    <row r="380" ht="12.95" customHeight="1" x14ac:dyDescent="0.2"/>
    <row r="381" ht="12.95" customHeight="1" x14ac:dyDescent="0.2"/>
    <row r="382" ht="12.95" customHeight="1" x14ac:dyDescent="0.2"/>
    <row r="383" ht="12.95" customHeight="1" x14ac:dyDescent="0.2"/>
    <row r="384" ht="12.95" customHeight="1" x14ac:dyDescent="0.2"/>
    <row r="385" ht="12.95" customHeight="1" x14ac:dyDescent="0.2"/>
    <row r="386" ht="12.95" customHeight="1" x14ac:dyDescent="0.2"/>
    <row r="387" ht="12.95" customHeight="1" x14ac:dyDescent="0.2"/>
    <row r="388" ht="12.95" customHeight="1" x14ac:dyDescent="0.2"/>
    <row r="389" ht="12.95" customHeight="1" x14ac:dyDescent="0.2"/>
    <row r="390" ht="12.95" customHeight="1" x14ac:dyDescent="0.2"/>
    <row r="391" ht="12.95" customHeight="1" x14ac:dyDescent="0.2"/>
    <row r="392" ht="12.95" customHeight="1" x14ac:dyDescent="0.2"/>
    <row r="393" ht="12.95" customHeight="1" x14ac:dyDescent="0.2"/>
    <row r="394" ht="12.95" customHeight="1" x14ac:dyDescent="0.2"/>
    <row r="395" ht="12.95" customHeight="1" x14ac:dyDescent="0.2"/>
    <row r="396" ht="12.95" customHeight="1" x14ac:dyDescent="0.2"/>
    <row r="397" ht="12.95" customHeight="1" x14ac:dyDescent="0.2"/>
    <row r="398" ht="12.95" customHeight="1" x14ac:dyDescent="0.2"/>
    <row r="399" ht="12.95" customHeight="1" x14ac:dyDescent="0.2"/>
    <row r="400" ht="12.95" customHeight="1" x14ac:dyDescent="0.2"/>
    <row r="401" ht="12.95" customHeight="1" x14ac:dyDescent="0.2"/>
    <row r="402" ht="12.95" customHeight="1" x14ac:dyDescent="0.2"/>
    <row r="403" ht="12.95" customHeight="1" x14ac:dyDescent="0.2"/>
    <row r="404" ht="12.95" customHeight="1" x14ac:dyDescent="0.2"/>
    <row r="405" ht="12.95" customHeight="1" x14ac:dyDescent="0.2"/>
    <row r="406" ht="12.95" customHeight="1" x14ac:dyDescent="0.2"/>
    <row r="407" ht="12.95" customHeight="1" x14ac:dyDescent="0.2"/>
    <row r="408" ht="12.95" customHeight="1" x14ac:dyDescent="0.2"/>
    <row r="409" ht="12.95" customHeight="1" x14ac:dyDescent="0.2"/>
    <row r="410" ht="12.95" customHeight="1" x14ac:dyDescent="0.2"/>
    <row r="411" ht="12.95" customHeight="1" x14ac:dyDescent="0.2"/>
    <row r="412" ht="12.95" customHeight="1" x14ac:dyDescent="0.2"/>
    <row r="413" ht="12.95" customHeight="1" x14ac:dyDescent="0.2"/>
    <row r="414" ht="12.95" customHeight="1" x14ac:dyDescent="0.2"/>
    <row r="415" ht="12.95" customHeight="1" x14ac:dyDescent="0.2"/>
    <row r="416" ht="12.95" customHeight="1" x14ac:dyDescent="0.2"/>
    <row r="417" ht="12.95" customHeight="1" x14ac:dyDescent="0.2"/>
    <row r="418" ht="12.95" customHeight="1" x14ac:dyDescent="0.2"/>
    <row r="419" ht="12.95" customHeight="1" x14ac:dyDescent="0.2"/>
    <row r="420" ht="12.95" customHeight="1" x14ac:dyDescent="0.2"/>
    <row r="421" ht="12.95" customHeight="1" x14ac:dyDescent="0.2"/>
    <row r="422" ht="12.95" customHeight="1" x14ac:dyDescent="0.2"/>
    <row r="423" ht="12.95" customHeight="1" x14ac:dyDescent="0.2"/>
    <row r="424" ht="12.95" customHeight="1" x14ac:dyDescent="0.2"/>
    <row r="425" ht="12.95" customHeight="1" x14ac:dyDescent="0.2"/>
    <row r="426" ht="12.95" customHeight="1" x14ac:dyDescent="0.2"/>
    <row r="427" ht="12.95" customHeight="1" x14ac:dyDescent="0.2"/>
    <row r="428" ht="12.95" customHeight="1" x14ac:dyDescent="0.2"/>
    <row r="429" ht="12.95" customHeight="1" x14ac:dyDescent="0.2"/>
    <row r="430" ht="12.95" customHeight="1" x14ac:dyDescent="0.2"/>
    <row r="431" ht="12.95" customHeight="1" x14ac:dyDescent="0.2"/>
    <row r="432" ht="12.95" customHeight="1" x14ac:dyDescent="0.2"/>
    <row r="433" ht="12.95" customHeight="1" x14ac:dyDescent="0.2"/>
    <row r="434" ht="12.95" customHeight="1" x14ac:dyDescent="0.2"/>
    <row r="435" ht="12.95" customHeight="1" x14ac:dyDescent="0.2"/>
    <row r="436" ht="12.95" customHeight="1" x14ac:dyDescent="0.2"/>
    <row r="437" ht="12.95" customHeight="1" x14ac:dyDescent="0.2"/>
    <row r="438" ht="12.95" customHeight="1" x14ac:dyDescent="0.2"/>
    <row r="439" ht="12.95" customHeight="1" x14ac:dyDescent="0.2"/>
    <row r="440" ht="12.95" customHeight="1" x14ac:dyDescent="0.2"/>
    <row r="441" ht="12.95" customHeight="1" x14ac:dyDescent="0.2"/>
    <row r="442" ht="12.95" customHeight="1" x14ac:dyDescent="0.2"/>
    <row r="443" ht="12.95" customHeight="1" x14ac:dyDescent="0.2"/>
    <row r="444" ht="12.95" customHeight="1" x14ac:dyDescent="0.2"/>
    <row r="445" ht="12.95" customHeight="1" x14ac:dyDescent="0.2"/>
    <row r="446" ht="12.95" customHeight="1" x14ac:dyDescent="0.2"/>
    <row r="447" ht="12.95" customHeight="1" x14ac:dyDescent="0.2"/>
    <row r="448" ht="12.95" customHeight="1" x14ac:dyDescent="0.2"/>
    <row r="449" ht="12.95" customHeight="1" x14ac:dyDescent="0.2"/>
    <row r="450" ht="12.95" customHeight="1" x14ac:dyDescent="0.2"/>
    <row r="451" ht="12.95" customHeight="1" x14ac:dyDescent="0.2"/>
    <row r="452" ht="12.95" customHeight="1" x14ac:dyDescent="0.2"/>
    <row r="453" ht="12.95" customHeight="1" x14ac:dyDescent="0.2"/>
    <row r="454" ht="12.95" customHeight="1" x14ac:dyDescent="0.2"/>
    <row r="455" ht="12.95" customHeight="1" x14ac:dyDescent="0.2"/>
    <row r="456" ht="12.95" customHeight="1" x14ac:dyDescent="0.2"/>
    <row r="457" ht="12.95" customHeight="1" x14ac:dyDescent="0.2"/>
    <row r="458" ht="12.95" customHeight="1" x14ac:dyDescent="0.2"/>
    <row r="459" ht="12.95" customHeight="1" x14ac:dyDescent="0.2"/>
    <row r="460" ht="12.95" customHeight="1" x14ac:dyDescent="0.2"/>
    <row r="461" ht="12.95" customHeight="1" x14ac:dyDescent="0.2"/>
    <row r="462" ht="12.95" customHeight="1" x14ac:dyDescent="0.2"/>
    <row r="463" ht="12.95" customHeight="1" x14ac:dyDescent="0.2"/>
    <row r="464" ht="12.95" customHeight="1" x14ac:dyDescent="0.2"/>
    <row r="465" ht="12.95" customHeight="1" x14ac:dyDescent="0.2"/>
    <row r="466" ht="12.95" customHeight="1" x14ac:dyDescent="0.2"/>
    <row r="467" ht="12.95" customHeight="1" x14ac:dyDescent="0.2"/>
    <row r="468" ht="12.95" customHeight="1" x14ac:dyDescent="0.2"/>
    <row r="469" ht="12.95" customHeight="1" x14ac:dyDescent="0.2"/>
    <row r="470" ht="12.95" customHeight="1" x14ac:dyDescent="0.2"/>
    <row r="471" ht="12.95" customHeight="1" x14ac:dyDescent="0.2"/>
    <row r="472" ht="12.95" customHeight="1" x14ac:dyDescent="0.2"/>
    <row r="473" ht="12.95" customHeight="1" x14ac:dyDescent="0.2"/>
    <row r="474" ht="12.95" customHeight="1" x14ac:dyDescent="0.2"/>
    <row r="475" ht="12.95" customHeight="1" x14ac:dyDescent="0.2"/>
    <row r="476" ht="12.95" customHeight="1" x14ac:dyDescent="0.2"/>
    <row r="477" ht="12.95" customHeight="1" x14ac:dyDescent="0.2"/>
    <row r="478" ht="12.95" customHeight="1" x14ac:dyDescent="0.2"/>
    <row r="479" ht="12.95" customHeight="1" x14ac:dyDescent="0.2"/>
    <row r="480" ht="12.95" customHeight="1" x14ac:dyDescent="0.2"/>
  </sheetData>
  <printOptions gridLines="1"/>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5644C-52D5-4C38-810B-FA9A3F6EC64A}">
  <sheetPr>
    <pageSetUpPr fitToPage="1"/>
  </sheetPr>
  <dimension ref="A1:K322"/>
  <sheetViews>
    <sheetView workbookViewId="0">
      <selection activeCell="A3" sqref="A3"/>
    </sheetView>
  </sheetViews>
  <sheetFormatPr defaultRowHeight="12.75" x14ac:dyDescent="0.2"/>
  <cols>
    <col min="1" max="1" width="28.85546875" style="24" customWidth="1"/>
    <col min="2" max="7" width="10.7109375" style="24" customWidth="1"/>
    <col min="8" max="16384" width="9.140625" style="24"/>
  </cols>
  <sheetData>
    <row r="1" spans="1:11" ht="76.5" customHeight="1" thickBot="1" x14ac:dyDescent="0.25">
      <c r="A1" s="23" t="s">
        <v>12</v>
      </c>
      <c r="B1" s="6" t="s">
        <v>3</v>
      </c>
      <c r="C1" s="6" t="s">
        <v>4</v>
      </c>
      <c r="D1" s="6" t="s">
        <v>5</v>
      </c>
      <c r="E1" s="6" t="s">
        <v>6</v>
      </c>
      <c r="F1" s="6" t="s">
        <v>7</v>
      </c>
      <c r="G1" s="19" t="s">
        <v>20</v>
      </c>
    </row>
    <row r="2" spans="1:11" ht="12.95" customHeight="1" x14ac:dyDescent="0.2">
      <c r="A2" s="7" t="s">
        <v>9</v>
      </c>
    </row>
    <row r="3" spans="1:11" ht="12.95" customHeight="1" x14ac:dyDescent="0.2">
      <c r="B3" s="47">
        <v>0</v>
      </c>
      <c r="C3" s="47">
        <v>0</v>
      </c>
      <c r="D3" s="47">
        <v>0</v>
      </c>
      <c r="E3" s="47">
        <v>0</v>
      </c>
      <c r="F3" s="47">
        <v>0</v>
      </c>
      <c r="G3" s="47">
        <f>SUM(B3:F3)</f>
        <v>0</v>
      </c>
      <c r="K3" s="12"/>
    </row>
    <row r="4" spans="1:11" ht="12.95" customHeight="1" x14ac:dyDescent="0.2">
      <c r="B4" s="47"/>
      <c r="C4" s="47"/>
      <c r="D4" s="47"/>
      <c r="E4" s="47"/>
      <c r="F4" s="47"/>
      <c r="G4" s="47"/>
    </row>
    <row r="5" spans="1:11" ht="12.95" customHeight="1" x14ac:dyDescent="0.2">
      <c r="A5" s="7" t="s">
        <v>1</v>
      </c>
      <c r="B5" s="47"/>
      <c r="C5" s="47"/>
      <c r="D5" s="47"/>
      <c r="E5" s="47"/>
      <c r="F5" s="47"/>
      <c r="G5" s="47"/>
    </row>
    <row r="6" spans="1:11" ht="12.95" customHeight="1" x14ac:dyDescent="0.2">
      <c r="B6" s="47"/>
      <c r="C6" s="47"/>
      <c r="D6" s="47"/>
      <c r="E6" s="47"/>
      <c r="F6" s="47"/>
      <c r="G6" s="47"/>
    </row>
    <row r="7" spans="1:11" ht="12.95" customHeight="1" x14ac:dyDescent="0.2">
      <c r="A7" s="7" t="s">
        <v>2</v>
      </c>
      <c r="B7" s="47"/>
      <c r="C7" s="47"/>
      <c r="D7" s="47"/>
      <c r="E7" s="47"/>
      <c r="F7" s="47"/>
      <c r="G7" s="47"/>
    </row>
    <row r="8" spans="1:11" ht="12.95" customHeight="1" x14ac:dyDescent="0.2">
      <c r="A8" s="24" t="s">
        <v>52</v>
      </c>
      <c r="B8" s="47">
        <v>51915</v>
      </c>
      <c r="C8" s="47">
        <v>0</v>
      </c>
      <c r="D8" s="47">
        <v>0</v>
      </c>
      <c r="E8" s="47">
        <v>0</v>
      </c>
      <c r="F8" s="47">
        <v>0</v>
      </c>
      <c r="G8" s="47">
        <f>SUM(B8:F8)</f>
        <v>51915</v>
      </c>
    </row>
    <row r="9" spans="1:11" ht="12.95" customHeight="1" x14ac:dyDescent="0.2">
      <c r="B9" s="47"/>
      <c r="C9" s="47"/>
      <c r="D9" s="47"/>
      <c r="E9" s="47"/>
      <c r="F9" s="47"/>
      <c r="G9" s="47"/>
    </row>
    <row r="10" spans="1:11" ht="12.95" customHeight="1" x14ac:dyDescent="0.2">
      <c r="A10" s="7" t="s">
        <v>40</v>
      </c>
      <c r="B10" s="47"/>
      <c r="C10" s="47"/>
      <c r="D10" s="47"/>
      <c r="E10" s="47"/>
      <c r="F10" s="47"/>
      <c r="G10" s="47"/>
    </row>
    <row r="11" spans="1:11" ht="12.95" customHeight="1" x14ac:dyDescent="0.2">
      <c r="A11" s="24" t="s">
        <v>53</v>
      </c>
      <c r="B11" s="47">
        <v>70815</v>
      </c>
      <c r="C11" s="47">
        <v>0</v>
      </c>
      <c r="D11" s="47">
        <v>0</v>
      </c>
      <c r="E11" s="47">
        <v>0</v>
      </c>
      <c r="F11" s="47">
        <v>0</v>
      </c>
      <c r="G11" s="47">
        <f>SUM(B11:F11)</f>
        <v>70815</v>
      </c>
    </row>
    <row r="12" spans="1:11" ht="12.95" customHeight="1" x14ac:dyDescent="0.2">
      <c r="B12" s="47"/>
      <c r="C12" s="47"/>
      <c r="D12" s="47"/>
      <c r="E12" s="47"/>
      <c r="F12" s="47"/>
      <c r="G12" s="47"/>
    </row>
    <row r="13" spans="1:11" ht="12.95" customHeight="1" x14ac:dyDescent="0.2">
      <c r="B13" s="47"/>
      <c r="C13" s="47"/>
      <c r="D13" s="47"/>
      <c r="E13" s="47"/>
      <c r="F13" s="47"/>
      <c r="G13" s="47"/>
    </row>
    <row r="14" spans="1:11" ht="12.95" customHeight="1" x14ac:dyDescent="0.2">
      <c r="B14" s="47"/>
      <c r="C14" s="47"/>
      <c r="D14" s="47"/>
      <c r="E14" s="47"/>
      <c r="F14" s="47"/>
      <c r="G14" s="47"/>
    </row>
    <row r="15" spans="1:11" s="25" customFormat="1" ht="12.95" customHeight="1" x14ac:dyDescent="0.2">
      <c r="A15" s="25" t="s">
        <v>20</v>
      </c>
      <c r="B15" s="54">
        <f t="shared" ref="B15:F15" si="0">SUM(B3:B12)</f>
        <v>122730</v>
      </c>
      <c r="C15" s="54">
        <f t="shared" si="0"/>
        <v>0</v>
      </c>
      <c r="D15" s="54">
        <f t="shared" si="0"/>
        <v>0</v>
      </c>
      <c r="E15" s="54">
        <f t="shared" si="0"/>
        <v>0</v>
      </c>
      <c r="F15" s="54">
        <f t="shared" si="0"/>
        <v>0</v>
      </c>
      <c r="G15" s="54">
        <f>SUM(G3:G12)</f>
        <v>122730</v>
      </c>
    </row>
    <row r="16" spans="1:11" ht="12.95" customHeight="1" x14ac:dyDescent="0.2">
      <c r="B16" s="47"/>
      <c r="C16" s="47"/>
      <c r="D16" s="47"/>
      <c r="E16" s="47"/>
      <c r="F16" s="47"/>
      <c r="G16" s="47"/>
    </row>
    <row r="17" spans="2:7" ht="12.95" customHeight="1" x14ac:dyDescent="0.2">
      <c r="B17" s="47"/>
      <c r="C17" s="47"/>
      <c r="D17" s="47"/>
      <c r="E17" s="47"/>
      <c r="F17" s="47"/>
      <c r="G17" s="47"/>
    </row>
    <row r="18" spans="2:7" ht="12.95" customHeight="1" x14ac:dyDescent="0.2">
      <c r="B18" s="47"/>
      <c r="C18" s="47"/>
      <c r="D18" s="47"/>
      <c r="E18" s="47"/>
      <c r="F18" s="47"/>
      <c r="G18" s="47"/>
    </row>
    <row r="19" spans="2:7" ht="12.95" customHeight="1" x14ac:dyDescent="0.2">
      <c r="B19" s="47"/>
      <c r="C19" s="47"/>
      <c r="D19" s="47"/>
      <c r="E19" s="47"/>
      <c r="F19" s="47"/>
      <c r="G19" s="47"/>
    </row>
    <row r="20" spans="2:7" ht="12.95" customHeight="1" x14ac:dyDescent="0.2">
      <c r="B20" s="47"/>
      <c r="C20" s="47"/>
      <c r="D20" s="47"/>
      <c r="E20" s="47"/>
      <c r="F20" s="47"/>
      <c r="G20" s="47"/>
    </row>
    <row r="21" spans="2:7" ht="12.95" customHeight="1" x14ac:dyDescent="0.2">
      <c r="B21" s="47"/>
      <c r="C21" s="47"/>
      <c r="D21" s="47"/>
      <c r="E21" s="47"/>
      <c r="F21" s="47"/>
      <c r="G21" s="47"/>
    </row>
    <row r="22" spans="2:7" ht="12.95" customHeight="1" x14ac:dyDescent="0.2">
      <c r="B22" s="47"/>
      <c r="C22" s="47"/>
      <c r="D22" s="47"/>
      <c r="E22" s="47"/>
      <c r="F22" s="47"/>
      <c r="G22" s="47"/>
    </row>
    <row r="23" spans="2:7" ht="12.95" customHeight="1" x14ac:dyDescent="0.2">
      <c r="B23" s="47"/>
      <c r="C23" s="47"/>
      <c r="D23" s="47"/>
      <c r="E23" s="47"/>
      <c r="F23" s="47"/>
      <c r="G23" s="47"/>
    </row>
    <row r="24" spans="2:7" ht="12.95" customHeight="1" x14ac:dyDescent="0.2">
      <c r="B24" s="47"/>
      <c r="C24" s="47"/>
      <c r="D24" s="47"/>
      <c r="E24" s="47"/>
      <c r="F24" s="47"/>
      <c r="G24" s="47"/>
    </row>
    <row r="25" spans="2:7" ht="12.95" customHeight="1" x14ac:dyDescent="0.2">
      <c r="B25" s="47"/>
      <c r="C25" s="47"/>
      <c r="D25" s="47"/>
      <c r="E25" s="47"/>
      <c r="F25" s="47"/>
      <c r="G25" s="47"/>
    </row>
    <row r="26" spans="2:7" ht="12.95" customHeight="1" x14ac:dyDescent="0.2">
      <c r="B26" s="47"/>
      <c r="C26" s="47"/>
      <c r="D26" s="47"/>
      <c r="E26" s="47"/>
      <c r="F26" s="47"/>
      <c r="G26" s="47"/>
    </row>
    <row r="27" spans="2:7" ht="12.95" customHeight="1" x14ac:dyDescent="0.2">
      <c r="B27" s="47"/>
      <c r="C27" s="47"/>
      <c r="D27" s="47"/>
      <c r="E27" s="47"/>
      <c r="F27" s="47"/>
      <c r="G27" s="47"/>
    </row>
    <row r="28" spans="2:7" ht="12.95" customHeight="1" x14ac:dyDescent="0.2">
      <c r="B28" s="47"/>
      <c r="C28" s="47"/>
      <c r="D28" s="47"/>
      <c r="E28" s="47"/>
      <c r="F28" s="47"/>
      <c r="G28" s="47"/>
    </row>
    <row r="29" spans="2:7" ht="12.95" customHeight="1" x14ac:dyDescent="0.2">
      <c r="B29" s="47"/>
      <c r="C29" s="47"/>
      <c r="D29" s="47"/>
      <c r="E29" s="47"/>
      <c r="F29" s="47"/>
      <c r="G29" s="47"/>
    </row>
    <row r="30" spans="2:7" ht="12.95" customHeight="1" x14ac:dyDescent="0.2">
      <c r="B30" s="47"/>
      <c r="C30" s="47"/>
      <c r="D30" s="47"/>
      <c r="E30" s="47"/>
      <c r="F30" s="47"/>
      <c r="G30" s="47"/>
    </row>
    <row r="31" spans="2:7" ht="12.95" customHeight="1" x14ac:dyDescent="0.2">
      <c r="B31" s="47"/>
      <c r="C31" s="47"/>
      <c r="D31" s="47"/>
      <c r="E31" s="47"/>
      <c r="F31" s="47"/>
      <c r="G31" s="47"/>
    </row>
    <row r="32" spans="2:7" ht="12.95" customHeight="1" x14ac:dyDescent="0.2">
      <c r="B32" s="47"/>
      <c r="C32" s="47"/>
      <c r="D32" s="47"/>
      <c r="E32" s="47"/>
      <c r="F32" s="47"/>
      <c r="G32" s="47"/>
    </row>
    <row r="33" spans="2:7" ht="12.95" customHeight="1" x14ac:dyDescent="0.2">
      <c r="B33" s="47"/>
      <c r="C33" s="47"/>
      <c r="D33" s="47"/>
      <c r="E33" s="47"/>
      <c r="F33" s="47"/>
      <c r="G33" s="47"/>
    </row>
    <row r="34" spans="2:7" ht="12.95" customHeight="1" x14ac:dyDescent="0.2">
      <c r="B34" s="47"/>
      <c r="C34" s="47"/>
      <c r="D34" s="47"/>
      <c r="E34" s="47"/>
      <c r="F34" s="47"/>
      <c r="G34" s="47"/>
    </row>
    <row r="35" spans="2:7" ht="12.95" customHeight="1" x14ac:dyDescent="0.2">
      <c r="B35" s="47"/>
      <c r="C35" s="47"/>
      <c r="D35" s="47"/>
      <c r="E35" s="47"/>
      <c r="F35" s="47"/>
      <c r="G35" s="47"/>
    </row>
    <row r="36" spans="2:7" ht="12.95" customHeight="1" x14ac:dyDescent="0.2">
      <c r="B36" s="47"/>
      <c r="C36" s="47"/>
      <c r="D36" s="47"/>
      <c r="E36" s="47"/>
      <c r="F36" s="47"/>
      <c r="G36" s="47"/>
    </row>
    <row r="37" spans="2:7" ht="12.95" customHeight="1" x14ac:dyDescent="0.2">
      <c r="B37" s="47"/>
      <c r="C37" s="47"/>
      <c r="D37" s="47"/>
      <c r="E37" s="47"/>
      <c r="F37" s="47"/>
      <c r="G37" s="47"/>
    </row>
    <row r="38" spans="2:7" ht="12.95" customHeight="1" x14ac:dyDescent="0.2">
      <c r="B38" s="47"/>
      <c r="C38" s="47"/>
      <c r="D38" s="47"/>
      <c r="E38" s="47"/>
      <c r="F38" s="47"/>
      <c r="G38" s="47"/>
    </row>
    <row r="39" spans="2:7" ht="12.95" customHeight="1" x14ac:dyDescent="0.2">
      <c r="B39" s="47"/>
      <c r="C39" s="47"/>
      <c r="D39" s="47"/>
      <c r="E39" s="47"/>
      <c r="F39" s="47"/>
      <c r="G39" s="47"/>
    </row>
    <row r="40" spans="2:7" ht="12.95" customHeight="1" x14ac:dyDescent="0.2">
      <c r="B40" s="47"/>
      <c r="C40" s="47"/>
      <c r="D40" s="47"/>
      <c r="E40" s="47"/>
      <c r="F40" s="47"/>
      <c r="G40" s="47"/>
    </row>
    <row r="41" spans="2:7" ht="12.95" customHeight="1" x14ac:dyDescent="0.2">
      <c r="B41" s="47"/>
      <c r="C41" s="47"/>
      <c r="D41" s="47"/>
      <c r="E41" s="47"/>
      <c r="F41" s="47"/>
      <c r="G41" s="47"/>
    </row>
    <row r="42" spans="2:7" ht="12.95" customHeight="1" x14ac:dyDescent="0.2">
      <c r="B42" s="47"/>
      <c r="C42" s="47"/>
      <c r="D42" s="47"/>
      <c r="E42" s="47"/>
      <c r="F42" s="47"/>
      <c r="G42" s="47"/>
    </row>
    <row r="43" spans="2:7" ht="12.95" customHeight="1" x14ac:dyDescent="0.2">
      <c r="B43" s="47"/>
      <c r="C43" s="47"/>
      <c r="D43" s="47"/>
      <c r="E43" s="47"/>
      <c r="F43" s="47"/>
      <c r="G43" s="47"/>
    </row>
    <row r="44" spans="2:7" ht="12.95" customHeight="1" x14ac:dyDescent="0.2">
      <c r="B44" s="47"/>
      <c r="C44" s="47"/>
      <c r="D44" s="47"/>
      <c r="E44" s="47"/>
      <c r="F44" s="47"/>
      <c r="G44" s="47"/>
    </row>
    <row r="45" spans="2:7" ht="12.95" customHeight="1" x14ac:dyDescent="0.2">
      <c r="B45" s="47"/>
      <c r="C45" s="47"/>
      <c r="D45" s="47"/>
      <c r="E45" s="47"/>
      <c r="F45" s="47"/>
      <c r="G45" s="47"/>
    </row>
    <row r="46" spans="2:7" ht="12.95" customHeight="1" x14ac:dyDescent="0.2">
      <c r="B46" s="47"/>
      <c r="C46" s="47"/>
      <c r="D46" s="47"/>
      <c r="E46" s="47"/>
      <c r="F46" s="47"/>
      <c r="G46" s="47"/>
    </row>
    <row r="47" spans="2:7" ht="12.95" customHeight="1" x14ac:dyDescent="0.2">
      <c r="B47" s="47"/>
      <c r="C47" s="47"/>
      <c r="D47" s="47"/>
      <c r="E47" s="47"/>
      <c r="F47" s="47"/>
      <c r="G47" s="47"/>
    </row>
    <row r="48" spans="2:7" ht="12.95" customHeight="1" x14ac:dyDescent="0.2">
      <c r="B48" s="47"/>
      <c r="C48" s="47"/>
      <c r="D48" s="47"/>
      <c r="E48" s="47"/>
      <c r="F48" s="47"/>
      <c r="G48" s="47"/>
    </row>
    <row r="49" spans="2:7" ht="12.95" customHeight="1" x14ac:dyDescent="0.2">
      <c r="B49" s="47"/>
      <c r="C49" s="47"/>
      <c r="D49" s="47"/>
      <c r="E49" s="47"/>
      <c r="F49" s="47"/>
      <c r="G49" s="47"/>
    </row>
    <row r="50" spans="2:7" ht="12.95" customHeight="1" x14ac:dyDescent="0.2">
      <c r="B50" s="47"/>
      <c r="C50" s="47"/>
      <c r="D50" s="47"/>
      <c r="E50" s="47"/>
      <c r="F50" s="47"/>
      <c r="G50" s="47"/>
    </row>
    <row r="51" spans="2:7" ht="12.95" customHeight="1" x14ac:dyDescent="0.2">
      <c r="B51" s="47"/>
      <c r="C51" s="47"/>
      <c r="D51" s="47"/>
      <c r="E51" s="47"/>
      <c r="F51" s="47"/>
      <c r="G51" s="47"/>
    </row>
    <row r="52" spans="2:7" ht="12.95" customHeight="1" x14ac:dyDescent="0.2">
      <c r="B52" s="47"/>
      <c r="C52" s="47"/>
      <c r="D52" s="47"/>
      <c r="E52" s="47"/>
      <c r="F52" s="47"/>
      <c r="G52" s="47"/>
    </row>
    <row r="53" spans="2:7" ht="12.95" customHeight="1" x14ac:dyDescent="0.2">
      <c r="B53" s="47"/>
      <c r="C53" s="47"/>
      <c r="D53" s="47"/>
      <c r="E53" s="47"/>
      <c r="F53" s="47"/>
      <c r="G53" s="47"/>
    </row>
    <row r="54" spans="2:7" ht="12.95" customHeight="1" x14ac:dyDescent="0.2">
      <c r="B54" s="47"/>
      <c r="C54" s="47"/>
      <c r="D54" s="47"/>
      <c r="E54" s="47"/>
      <c r="F54" s="47"/>
      <c r="G54" s="47"/>
    </row>
    <row r="55" spans="2:7" ht="12.95" customHeight="1" x14ac:dyDescent="0.2">
      <c r="B55" s="47"/>
      <c r="C55" s="47"/>
      <c r="D55" s="47"/>
      <c r="E55" s="47"/>
      <c r="F55" s="47"/>
      <c r="G55" s="47"/>
    </row>
    <row r="56" spans="2:7" ht="12.95" customHeight="1" x14ac:dyDescent="0.2">
      <c r="B56" s="47"/>
      <c r="C56" s="47"/>
      <c r="D56" s="47"/>
      <c r="E56" s="47"/>
      <c r="F56" s="47"/>
      <c r="G56" s="47"/>
    </row>
    <row r="57" spans="2:7" ht="12.95" customHeight="1" x14ac:dyDescent="0.2">
      <c r="B57" s="47"/>
      <c r="C57" s="47"/>
      <c r="D57" s="47"/>
      <c r="E57" s="47"/>
      <c r="F57" s="47"/>
      <c r="G57" s="47"/>
    </row>
    <row r="58" spans="2:7" ht="12.95" customHeight="1" x14ac:dyDescent="0.2">
      <c r="B58" s="47"/>
      <c r="C58" s="47"/>
      <c r="D58" s="47"/>
      <c r="E58" s="47"/>
      <c r="F58" s="47"/>
      <c r="G58" s="47"/>
    </row>
    <row r="59" spans="2:7" ht="12.95" customHeight="1" x14ac:dyDescent="0.2">
      <c r="B59" s="47"/>
      <c r="C59" s="47"/>
      <c r="D59" s="47"/>
      <c r="E59" s="47"/>
      <c r="F59" s="47"/>
      <c r="G59" s="47"/>
    </row>
    <row r="60" spans="2:7" ht="12.95" customHeight="1" x14ac:dyDescent="0.2"/>
    <row r="61" spans="2:7" ht="12.95" customHeight="1" x14ac:dyDescent="0.2"/>
    <row r="62" spans="2:7" ht="12.95" customHeight="1" x14ac:dyDescent="0.2"/>
    <row r="63" spans="2:7" ht="12.95" customHeight="1" x14ac:dyDescent="0.2"/>
    <row r="64" spans="2:7" ht="12.95" customHeight="1" x14ac:dyDescent="0.2"/>
    <row r="65" ht="12.95" customHeight="1" x14ac:dyDescent="0.2"/>
    <row r="66" ht="12.95" customHeight="1" x14ac:dyDescent="0.2"/>
    <row r="67" ht="12.95" customHeight="1" x14ac:dyDescent="0.2"/>
    <row r="68" ht="12.95" customHeight="1" x14ac:dyDescent="0.2"/>
    <row r="69" ht="12.95" customHeight="1" x14ac:dyDescent="0.2"/>
    <row r="70" ht="12.95" customHeight="1" x14ac:dyDescent="0.2"/>
    <row r="71" ht="12.95" customHeight="1" x14ac:dyDescent="0.2"/>
    <row r="72" ht="12.95" customHeight="1" x14ac:dyDescent="0.2"/>
    <row r="73" ht="12.95" customHeight="1" x14ac:dyDescent="0.2"/>
    <row r="74" ht="12.95" customHeight="1" x14ac:dyDescent="0.2"/>
    <row r="75" ht="12.95" customHeight="1" x14ac:dyDescent="0.2"/>
    <row r="76" ht="12.95" customHeight="1" x14ac:dyDescent="0.2"/>
    <row r="77" ht="12.95" customHeight="1" x14ac:dyDescent="0.2"/>
    <row r="78" ht="12.95" customHeight="1" x14ac:dyDescent="0.2"/>
    <row r="79" ht="12.95" customHeight="1" x14ac:dyDescent="0.2"/>
    <row r="80" ht="12.95" customHeight="1" x14ac:dyDescent="0.2"/>
    <row r="81" ht="12.95" customHeight="1" x14ac:dyDescent="0.2"/>
    <row r="82" ht="12.95" customHeight="1" x14ac:dyDescent="0.2"/>
    <row r="83" ht="12.95" customHeight="1" x14ac:dyDescent="0.2"/>
    <row r="84" ht="12.95" customHeight="1" x14ac:dyDescent="0.2"/>
    <row r="85" ht="12.95" customHeight="1" x14ac:dyDescent="0.2"/>
    <row r="86" ht="12.95" customHeight="1" x14ac:dyDescent="0.2"/>
    <row r="87" ht="12.95" customHeight="1" x14ac:dyDescent="0.2"/>
    <row r="88" ht="12.95" customHeight="1" x14ac:dyDescent="0.2"/>
    <row r="89" ht="12.95" customHeight="1" x14ac:dyDescent="0.2"/>
    <row r="90" ht="12.95" customHeight="1" x14ac:dyDescent="0.2"/>
    <row r="91" ht="12.95" customHeight="1" x14ac:dyDescent="0.2"/>
    <row r="92" ht="12.95" customHeight="1" x14ac:dyDescent="0.2"/>
    <row r="93" ht="12.95" customHeight="1" x14ac:dyDescent="0.2"/>
    <row r="94" ht="12.95" customHeight="1" x14ac:dyDescent="0.2"/>
    <row r="95" ht="12.95" customHeight="1" x14ac:dyDescent="0.2"/>
    <row r="96" ht="12.95" customHeight="1" x14ac:dyDescent="0.2"/>
    <row r="97" ht="12.95" customHeight="1" x14ac:dyDescent="0.2"/>
    <row r="98" ht="12.95" customHeight="1" x14ac:dyDescent="0.2"/>
    <row r="99" ht="12.95" customHeight="1" x14ac:dyDescent="0.2"/>
    <row r="100" ht="12.95" customHeight="1" x14ac:dyDescent="0.2"/>
    <row r="101" ht="12.95" customHeight="1" x14ac:dyDescent="0.2"/>
    <row r="102" ht="12.95" customHeight="1" x14ac:dyDescent="0.2"/>
    <row r="103" ht="12.95" customHeight="1" x14ac:dyDescent="0.2"/>
    <row r="104" ht="12.95" customHeight="1" x14ac:dyDescent="0.2"/>
    <row r="105" ht="12.95" customHeight="1" x14ac:dyDescent="0.2"/>
    <row r="106" ht="12.95" customHeight="1" x14ac:dyDescent="0.2"/>
    <row r="107" ht="12.95" customHeight="1" x14ac:dyDescent="0.2"/>
    <row r="108" ht="12.95" customHeight="1" x14ac:dyDescent="0.2"/>
    <row r="109" ht="12.95" customHeight="1" x14ac:dyDescent="0.2"/>
    <row r="110" ht="12.95" customHeight="1" x14ac:dyDescent="0.2"/>
    <row r="111" ht="12.95" customHeight="1" x14ac:dyDescent="0.2"/>
    <row r="112" ht="12.95" customHeight="1" x14ac:dyDescent="0.2"/>
    <row r="113" ht="12.95" customHeight="1" x14ac:dyDescent="0.2"/>
    <row r="114" ht="12.95" customHeight="1" x14ac:dyDescent="0.2"/>
    <row r="115" ht="12.95" customHeight="1" x14ac:dyDescent="0.2"/>
    <row r="116" ht="12.95" customHeight="1" x14ac:dyDescent="0.2"/>
    <row r="117" ht="12.95" customHeight="1" x14ac:dyDescent="0.2"/>
    <row r="118" ht="12.95" customHeight="1" x14ac:dyDescent="0.2"/>
    <row r="119" ht="12.95" customHeight="1" x14ac:dyDescent="0.2"/>
    <row r="120" ht="12.95" customHeight="1" x14ac:dyDescent="0.2"/>
    <row r="121" ht="12.95" customHeight="1" x14ac:dyDescent="0.2"/>
    <row r="122" ht="12.95" customHeight="1" x14ac:dyDescent="0.2"/>
    <row r="123" ht="12.95" customHeight="1" x14ac:dyDescent="0.2"/>
    <row r="124" ht="12.95" customHeight="1" x14ac:dyDescent="0.2"/>
    <row r="125" ht="12.95" customHeight="1" x14ac:dyDescent="0.2"/>
    <row r="126" ht="12.95" customHeight="1" x14ac:dyDescent="0.2"/>
    <row r="127" ht="12.95" customHeight="1" x14ac:dyDescent="0.2"/>
    <row r="128" ht="12.95" customHeight="1" x14ac:dyDescent="0.2"/>
    <row r="129" ht="12.95" customHeight="1" x14ac:dyDescent="0.2"/>
    <row r="130" ht="12.95" customHeight="1" x14ac:dyDescent="0.2"/>
    <row r="131" ht="12.95" customHeight="1" x14ac:dyDescent="0.2"/>
    <row r="132" ht="12.95" customHeight="1" x14ac:dyDescent="0.2"/>
    <row r="133" ht="12.95" customHeight="1" x14ac:dyDescent="0.2"/>
    <row r="134" ht="12.95" customHeight="1" x14ac:dyDescent="0.2"/>
    <row r="135" ht="12.95" customHeight="1" x14ac:dyDescent="0.2"/>
    <row r="136" ht="12.95" customHeight="1" x14ac:dyDescent="0.2"/>
    <row r="137" ht="12.95" customHeight="1" x14ac:dyDescent="0.2"/>
    <row r="138" ht="12.95" customHeight="1" x14ac:dyDescent="0.2"/>
    <row r="139" ht="12.95" customHeight="1" x14ac:dyDescent="0.2"/>
    <row r="140" ht="12.95" customHeight="1" x14ac:dyDescent="0.2"/>
    <row r="141" ht="12.95" customHeight="1" x14ac:dyDescent="0.2"/>
    <row r="142" ht="12.95" customHeight="1" x14ac:dyDescent="0.2"/>
    <row r="143" ht="12.95" customHeight="1" x14ac:dyDescent="0.2"/>
    <row r="144" ht="12.95" customHeight="1" x14ac:dyDescent="0.2"/>
    <row r="145" ht="12.95" customHeight="1" x14ac:dyDescent="0.2"/>
    <row r="146" ht="12.95" customHeight="1" x14ac:dyDescent="0.2"/>
    <row r="147" ht="12.95" customHeight="1" x14ac:dyDescent="0.2"/>
    <row r="148" ht="12.95" customHeight="1" x14ac:dyDescent="0.2"/>
    <row r="149" ht="12.95" customHeight="1" x14ac:dyDescent="0.2"/>
    <row r="150" ht="12.95" customHeight="1" x14ac:dyDescent="0.2"/>
    <row r="151" ht="12.95" customHeight="1" x14ac:dyDescent="0.2"/>
    <row r="152" ht="12.95" customHeight="1" x14ac:dyDescent="0.2"/>
    <row r="153" ht="12.95" customHeight="1" x14ac:dyDescent="0.2"/>
    <row r="154" ht="12.95" customHeight="1" x14ac:dyDescent="0.2"/>
    <row r="155" ht="12.95" customHeight="1" x14ac:dyDescent="0.2"/>
    <row r="156" ht="12.95" customHeight="1" x14ac:dyDescent="0.2"/>
    <row r="157" ht="12.95" customHeight="1" x14ac:dyDescent="0.2"/>
    <row r="158" ht="12.95" customHeight="1" x14ac:dyDescent="0.2"/>
    <row r="159" ht="12.95" customHeight="1" x14ac:dyDescent="0.2"/>
    <row r="160" ht="12.95" customHeight="1" x14ac:dyDescent="0.2"/>
    <row r="161" ht="12.95" customHeight="1" x14ac:dyDescent="0.2"/>
    <row r="162" ht="12.95" customHeight="1" x14ac:dyDescent="0.2"/>
    <row r="163" ht="12.95" customHeight="1" x14ac:dyDescent="0.2"/>
    <row r="164" ht="12.95" customHeight="1" x14ac:dyDescent="0.2"/>
    <row r="165" ht="12.95" customHeight="1" x14ac:dyDescent="0.2"/>
    <row r="166" ht="12.95" customHeight="1" x14ac:dyDescent="0.2"/>
    <row r="167" ht="12.95" customHeight="1" x14ac:dyDescent="0.2"/>
    <row r="168" ht="12.95" customHeight="1" x14ac:dyDescent="0.2"/>
    <row r="169" ht="12.95" customHeight="1" x14ac:dyDescent="0.2"/>
    <row r="170" ht="12.95" customHeight="1" x14ac:dyDescent="0.2"/>
    <row r="171" ht="12.95" customHeight="1" x14ac:dyDescent="0.2"/>
    <row r="172" ht="12.95" customHeight="1" x14ac:dyDescent="0.2"/>
    <row r="173" ht="12.95" customHeight="1" x14ac:dyDescent="0.2"/>
    <row r="174" ht="12.95" customHeight="1" x14ac:dyDescent="0.2"/>
    <row r="175" ht="12.95" customHeight="1" x14ac:dyDescent="0.2"/>
    <row r="176" ht="12.95" customHeight="1" x14ac:dyDescent="0.2"/>
    <row r="177" ht="12.95" customHeight="1" x14ac:dyDescent="0.2"/>
    <row r="178" ht="12.95" customHeight="1" x14ac:dyDescent="0.2"/>
    <row r="179" ht="12.95" customHeight="1" x14ac:dyDescent="0.2"/>
    <row r="180" ht="12.95" customHeight="1" x14ac:dyDescent="0.2"/>
    <row r="181" ht="12.95" customHeight="1" x14ac:dyDescent="0.2"/>
    <row r="182" ht="12.95" customHeight="1" x14ac:dyDescent="0.2"/>
    <row r="183" ht="12.95" customHeight="1" x14ac:dyDescent="0.2"/>
    <row r="184" ht="12.95" customHeight="1" x14ac:dyDescent="0.2"/>
    <row r="185" ht="12.95" customHeight="1" x14ac:dyDescent="0.2"/>
    <row r="186" ht="12.95" customHeight="1" x14ac:dyDescent="0.2"/>
    <row r="187" ht="12.95" customHeight="1" x14ac:dyDescent="0.2"/>
    <row r="188" ht="12.95" customHeight="1" x14ac:dyDescent="0.2"/>
    <row r="189" ht="12.95" customHeight="1" x14ac:dyDescent="0.2"/>
    <row r="190" ht="12.95" customHeight="1" x14ac:dyDescent="0.2"/>
    <row r="191" ht="12.95" customHeight="1" x14ac:dyDescent="0.2"/>
    <row r="192" ht="12.95" customHeight="1" x14ac:dyDescent="0.2"/>
    <row r="193" ht="12.95" customHeight="1" x14ac:dyDescent="0.2"/>
    <row r="194" ht="12.95" customHeight="1" x14ac:dyDescent="0.2"/>
    <row r="195" ht="12.95" customHeight="1" x14ac:dyDescent="0.2"/>
    <row r="196" ht="12.95" customHeight="1" x14ac:dyDescent="0.2"/>
    <row r="197" ht="12.95" customHeight="1" x14ac:dyDescent="0.2"/>
    <row r="198" ht="12.95" customHeight="1" x14ac:dyDescent="0.2"/>
    <row r="199" ht="12.95" customHeight="1" x14ac:dyDescent="0.2"/>
    <row r="200" ht="12.95" customHeight="1" x14ac:dyDescent="0.2"/>
    <row r="201" ht="12.95" customHeight="1" x14ac:dyDescent="0.2"/>
    <row r="202" ht="12.95" customHeight="1" x14ac:dyDescent="0.2"/>
    <row r="203" ht="12.95" customHeight="1" x14ac:dyDescent="0.2"/>
    <row r="204" ht="12.95" customHeight="1" x14ac:dyDescent="0.2"/>
    <row r="205" ht="12.95" customHeight="1" x14ac:dyDescent="0.2"/>
    <row r="206" ht="12.95" customHeight="1" x14ac:dyDescent="0.2"/>
    <row r="207" ht="12.95" customHeight="1" x14ac:dyDescent="0.2"/>
    <row r="208" ht="12.95" customHeight="1" x14ac:dyDescent="0.2"/>
    <row r="209" ht="12.95" customHeight="1" x14ac:dyDescent="0.2"/>
    <row r="210" ht="12.95" customHeight="1" x14ac:dyDescent="0.2"/>
    <row r="211" ht="12.95" customHeight="1" x14ac:dyDescent="0.2"/>
    <row r="212" ht="12.95" customHeight="1" x14ac:dyDescent="0.2"/>
    <row r="213" ht="12.95" customHeight="1" x14ac:dyDescent="0.2"/>
    <row r="214" ht="12.95" customHeight="1" x14ac:dyDescent="0.2"/>
    <row r="215" ht="12.95" customHeight="1" x14ac:dyDescent="0.2"/>
    <row r="216" ht="12.95" customHeight="1" x14ac:dyDescent="0.2"/>
    <row r="217" ht="12.95" customHeight="1" x14ac:dyDescent="0.2"/>
    <row r="218" ht="12.95" customHeight="1" x14ac:dyDescent="0.2"/>
    <row r="219" ht="12.95" customHeight="1" x14ac:dyDescent="0.2"/>
    <row r="220" ht="12.95" customHeight="1" x14ac:dyDescent="0.2"/>
    <row r="221" ht="12.95" customHeight="1" x14ac:dyDescent="0.2"/>
    <row r="222" ht="12.95" customHeight="1" x14ac:dyDescent="0.2"/>
    <row r="223" ht="12.95" customHeight="1" x14ac:dyDescent="0.2"/>
    <row r="224" ht="12.95" customHeight="1" x14ac:dyDescent="0.2"/>
    <row r="225" ht="12.95" customHeight="1" x14ac:dyDescent="0.2"/>
    <row r="226" ht="12.95" customHeight="1" x14ac:dyDescent="0.2"/>
    <row r="227" ht="12.95" customHeight="1" x14ac:dyDescent="0.2"/>
    <row r="228" ht="12.95" customHeight="1" x14ac:dyDescent="0.2"/>
    <row r="229" ht="12.95" customHeight="1" x14ac:dyDescent="0.2"/>
    <row r="230" ht="12.95" customHeight="1" x14ac:dyDescent="0.2"/>
    <row r="231" ht="12.95" customHeight="1" x14ac:dyDescent="0.2"/>
    <row r="232" ht="12.95" customHeight="1" x14ac:dyDescent="0.2"/>
    <row r="233" ht="12.95" customHeight="1" x14ac:dyDescent="0.2"/>
    <row r="234" ht="12.95" customHeight="1" x14ac:dyDescent="0.2"/>
    <row r="235" ht="12.95" customHeight="1" x14ac:dyDescent="0.2"/>
    <row r="236" ht="12.95" customHeight="1" x14ac:dyDescent="0.2"/>
    <row r="237" ht="12.95" customHeight="1" x14ac:dyDescent="0.2"/>
    <row r="238" ht="12.95" customHeight="1" x14ac:dyDescent="0.2"/>
    <row r="239" ht="12.95" customHeight="1" x14ac:dyDescent="0.2"/>
    <row r="240" ht="12.95" customHeight="1" x14ac:dyDescent="0.2"/>
    <row r="241" ht="12.95" customHeight="1" x14ac:dyDescent="0.2"/>
    <row r="242" ht="12.95" customHeight="1" x14ac:dyDescent="0.2"/>
    <row r="243" ht="12.95" customHeight="1" x14ac:dyDescent="0.2"/>
    <row r="244" ht="12.95" customHeight="1" x14ac:dyDescent="0.2"/>
    <row r="245" ht="12.95" customHeight="1" x14ac:dyDescent="0.2"/>
    <row r="246" ht="12.95" customHeight="1" x14ac:dyDescent="0.2"/>
    <row r="247" ht="12.95" customHeight="1" x14ac:dyDescent="0.2"/>
    <row r="248" ht="12.95" customHeight="1" x14ac:dyDescent="0.2"/>
    <row r="249" ht="12.95" customHeight="1" x14ac:dyDescent="0.2"/>
    <row r="250" ht="12.95" customHeight="1" x14ac:dyDescent="0.2"/>
    <row r="251" ht="12.95" customHeight="1" x14ac:dyDescent="0.2"/>
    <row r="252" ht="12.95" customHeight="1" x14ac:dyDescent="0.2"/>
    <row r="253" ht="12.95" customHeight="1" x14ac:dyDescent="0.2"/>
    <row r="254" ht="12.95" customHeight="1" x14ac:dyDescent="0.2"/>
    <row r="255" ht="12.95" customHeight="1" x14ac:dyDescent="0.2"/>
    <row r="256" ht="12.95" customHeight="1" x14ac:dyDescent="0.2"/>
    <row r="257" ht="12.95" customHeight="1" x14ac:dyDescent="0.2"/>
    <row r="258" ht="12.95" customHeight="1" x14ac:dyDescent="0.2"/>
    <row r="259" ht="12.95" customHeight="1" x14ac:dyDescent="0.2"/>
    <row r="260" ht="12.95" customHeight="1" x14ac:dyDescent="0.2"/>
    <row r="261" ht="12.95" customHeight="1" x14ac:dyDescent="0.2"/>
    <row r="262" ht="12.95" customHeight="1" x14ac:dyDescent="0.2"/>
    <row r="263" ht="12.95" customHeight="1" x14ac:dyDescent="0.2"/>
    <row r="264" ht="12.95" customHeight="1" x14ac:dyDescent="0.2"/>
    <row r="265" ht="12.95" customHeight="1" x14ac:dyDescent="0.2"/>
    <row r="266" ht="12.95" customHeight="1" x14ac:dyDescent="0.2"/>
    <row r="267" ht="12.95" customHeight="1" x14ac:dyDescent="0.2"/>
    <row r="268" ht="12.95" customHeight="1" x14ac:dyDescent="0.2"/>
    <row r="269" ht="12.95" customHeight="1" x14ac:dyDescent="0.2"/>
    <row r="270" ht="12.95" customHeight="1" x14ac:dyDescent="0.2"/>
    <row r="271" ht="12.95" customHeight="1" x14ac:dyDescent="0.2"/>
    <row r="272" ht="12.95" customHeight="1" x14ac:dyDescent="0.2"/>
    <row r="273" ht="12.95" customHeight="1" x14ac:dyDescent="0.2"/>
    <row r="274" ht="12.95" customHeight="1" x14ac:dyDescent="0.2"/>
    <row r="275" ht="12.95" customHeight="1" x14ac:dyDescent="0.2"/>
    <row r="276" ht="12.95" customHeight="1" x14ac:dyDescent="0.2"/>
    <row r="277" ht="12.95" customHeight="1" x14ac:dyDescent="0.2"/>
    <row r="278" ht="12.95" customHeight="1" x14ac:dyDescent="0.2"/>
    <row r="279" ht="12.95" customHeight="1" x14ac:dyDescent="0.2"/>
    <row r="280" ht="12.95" customHeight="1" x14ac:dyDescent="0.2"/>
    <row r="281" ht="12.95" customHeight="1" x14ac:dyDescent="0.2"/>
    <row r="282" ht="12.95" customHeight="1" x14ac:dyDescent="0.2"/>
    <row r="283" ht="12.95" customHeight="1" x14ac:dyDescent="0.2"/>
    <row r="284" ht="12.95" customHeight="1" x14ac:dyDescent="0.2"/>
    <row r="285" ht="12.95" customHeight="1" x14ac:dyDescent="0.2"/>
    <row r="286" ht="12.95" customHeight="1" x14ac:dyDescent="0.2"/>
    <row r="287" ht="12.95" customHeight="1" x14ac:dyDescent="0.2"/>
    <row r="288" ht="12.95" customHeight="1" x14ac:dyDescent="0.2"/>
    <row r="289" ht="12.95" customHeight="1" x14ac:dyDescent="0.2"/>
    <row r="290" ht="12.95" customHeight="1" x14ac:dyDescent="0.2"/>
    <row r="291" ht="12.95" customHeight="1" x14ac:dyDescent="0.2"/>
    <row r="292" ht="12.95" customHeight="1" x14ac:dyDescent="0.2"/>
    <row r="293" ht="12.95" customHeight="1" x14ac:dyDescent="0.2"/>
    <row r="294" ht="12.95" customHeight="1" x14ac:dyDescent="0.2"/>
    <row r="295" ht="12.95" customHeight="1" x14ac:dyDescent="0.2"/>
    <row r="296" ht="12.95" customHeight="1" x14ac:dyDescent="0.2"/>
    <row r="297" ht="12.95" customHeight="1" x14ac:dyDescent="0.2"/>
    <row r="298" ht="12.95" customHeight="1" x14ac:dyDescent="0.2"/>
    <row r="299" ht="12.95" customHeight="1" x14ac:dyDescent="0.2"/>
    <row r="300" ht="12.95" customHeight="1" x14ac:dyDescent="0.2"/>
    <row r="301" ht="12.95" customHeight="1" x14ac:dyDescent="0.2"/>
    <row r="302" ht="12.95" customHeight="1" x14ac:dyDescent="0.2"/>
    <row r="303" ht="12.95" customHeight="1" x14ac:dyDescent="0.2"/>
    <row r="304" ht="12.95" customHeight="1" x14ac:dyDescent="0.2"/>
    <row r="305" ht="12.95" customHeight="1" x14ac:dyDescent="0.2"/>
    <row r="306" ht="12.95" customHeight="1" x14ac:dyDescent="0.2"/>
    <row r="307" ht="12.95" customHeight="1" x14ac:dyDescent="0.2"/>
    <row r="308" ht="12.95" customHeight="1" x14ac:dyDescent="0.2"/>
    <row r="309" ht="12.95" customHeight="1" x14ac:dyDescent="0.2"/>
    <row r="310" ht="12.95" customHeight="1" x14ac:dyDescent="0.2"/>
    <row r="311" ht="12.95" customHeight="1" x14ac:dyDescent="0.2"/>
    <row r="312" ht="12.95" customHeight="1" x14ac:dyDescent="0.2"/>
    <row r="313" ht="12.95" customHeight="1" x14ac:dyDescent="0.2"/>
    <row r="314" ht="12.95" customHeight="1" x14ac:dyDescent="0.2"/>
    <row r="315" ht="12.95" customHeight="1" x14ac:dyDescent="0.2"/>
    <row r="316" ht="12.95" customHeight="1" x14ac:dyDescent="0.2"/>
    <row r="317" ht="12.95" customHeight="1" x14ac:dyDescent="0.2"/>
    <row r="318" ht="12.95" customHeight="1" x14ac:dyDescent="0.2"/>
    <row r="319" ht="12.95" customHeight="1" x14ac:dyDescent="0.2"/>
    <row r="320" ht="12.95" customHeight="1" x14ac:dyDescent="0.2"/>
    <row r="321" ht="12.95" customHeight="1" x14ac:dyDescent="0.2"/>
    <row r="322" ht="12.95" customHeight="1" x14ac:dyDescent="0.2"/>
  </sheetData>
  <printOptions gridLines="1"/>
  <pageMargins left="0.7" right="0.7" top="0.75" bottom="0.75" header="0.3" footer="0.3"/>
  <pageSetup scale="9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49"/>
  <sheetViews>
    <sheetView tabSelected="1" topLeftCell="A4" zoomScaleNormal="100" workbookViewId="0">
      <selection activeCell="G30" sqref="G30"/>
    </sheetView>
  </sheetViews>
  <sheetFormatPr defaultRowHeight="12.75" x14ac:dyDescent="0.2"/>
  <cols>
    <col min="1" max="1" width="30.7109375" style="24" customWidth="1"/>
    <col min="2" max="2" width="12.7109375" style="17" customWidth="1"/>
    <col min="3" max="5" width="12.7109375" style="15" customWidth="1"/>
    <col min="6" max="6" width="12.7109375" style="16" customWidth="1"/>
    <col min="7" max="7" width="12.7109375" style="20" customWidth="1"/>
    <col min="8" max="16384" width="9.140625" style="24"/>
  </cols>
  <sheetData>
    <row r="1" spans="1:7" ht="68.25" customHeight="1" thickBot="1" x14ac:dyDescent="0.25">
      <c r="A1" s="11"/>
      <c r="B1" s="14" t="s">
        <v>3</v>
      </c>
      <c r="C1" s="14" t="s">
        <v>4</v>
      </c>
      <c r="D1" s="14" t="s">
        <v>5</v>
      </c>
      <c r="E1" s="14" t="s">
        <v>6</v>
      </c>
      <c r="F1" s="14" t="s">
        <v>7</v>
      </c>
      <c r="G1" s="18" t="s">
        <v>20</v>
      </c>
    </row>
    <row r="2" spans="1:7" ht="12.95" customHeight="1" x14ac:dyDescent="0.2">
      <c r="A2" s="2"/>
      <c r="B2" s="36"/>
      <c r="C2" s="37"/>
      <c r="D2" s="37"/>
      <c r="E2" s="37"/>
      <c r="F2" s="37"/>
      <c r="G2" s="35"/>
    </row>
    <row r="3" spans="1:7" ht="12.95" customHeight="1" x14ac:dyDescent="0.2">
      <c r="B3" s="39"/>
      <c r="C3" s="37"/>
      <c r="D3" s="37"/>
      <c r="E3" s="37"/>
      <c r="F3" s="37"/>
      <c r="G3" s="38"/>
    </row>
    <row r="4" spans="1:7" ht="12.95" customHeight="1" x14ac:dyDescent="0.2">
      <c r="A4" s="7" t="s">
        <v>1</v>
      </c>
      <c r="B4" s="39"/>
      <c r="C4" s="37"/>
      <c r="D4" s="37"/>
      <c r="E4" s="37"/>
      <c r="F4" s="37"/>
      <c r="G4" s="40"/>
    </row>
    <row r="5" spans="1:7" ht="12.95" customHeight="1" x14ac:dyDescent="0.2">
      <c r="A5" s="24" t="s">
        <v>10</v>
      </c>
      <c r="B5" s="39">
        <v>0</v>
      </c>
      <c r="C5" s="37">
        <v>100000</v>
      </c>
      <c r="D5" s="37">
        <v>110000</v>
      </c>
      <c r="E5" s="37">
        <v>110000</v>
      </c>
      <c r="F5" s="37">
        <v>110000</v>
      </c>
      <c r="G5" s="38">
        <f>SUM(B5:F5)</f>
        <v>430000</v>
      </c>
    </row>
    <row r="6" spans="1:7" ht="12.95" customHeight="1" x14ac:dyDescent="0.2">
      <c r="A6" s="22" t="s">
        <v>11</v>
      </c>
      <c r="B6" s="42">
        <v>0</v>
      </c>
      <c r="C6" s="43">
        <v>0</v>
      </c>
      <c r="D6" s="43">
        <v>0</v>
      </c>
      <c r="E6" s="43">
        <v>0</v>
      </c>
      <c r="F6" s="43">
        <v>0</v>
      </c>
      <c r="G6" s="41">
        <f>SUM(B6:F6)</f>
        <v>0</v>
      </c>
    </row>
    <row r="7" spans="1:7" ht="12.95" customHeight="1" x14ac:dyDescent="0.2">
      <c r="A7" s="24" t="s">
        <v>23</v>
      </c>
      <c r="B7" s="38">
        <f t="shared" ref="B7:F7" si="0">SUM(B5:B6)</f>
        <v>0</v>
      </c>
      <c r="C7" s="38">
        <f t="shared" si="0"/>
        <v>100000</v>
      </c>
      <c r="D7" s="38">
        <f t="shared" si="0"/>
        <v>110000</v>
      </c>
      <c r="E7" s="38">
        <f t="shared" si="0"/>
        <v>110000</v>
      </c>
      <c r="F7" s="38">
        <f t="shared" si="0"/>
        <v>110000</v>
      </c>
      <c r="G7" s="38">
        <f>SUM(G5:G6)</f>
        <v>430000</v>
      </c>
    </row>
    <row r="8" spans="1:7" ht="12.95" customHeight="1" x14ac:dyDescent="0.2">
      <c r="B8" s="39"/>
      <c r="C8" s="37"/>
      <c r="D8" s="37"/>
      <c r="E8" s="37"/>
      <c r="F8" s="37"/>
      <c r="G8" s="38"/>
    </row>
    <row r="9" spans="1:7" ht="12.95" customHeight="1" x14ac:dyDescent="0.2">
      <c r="A9" s="7" t="s">
        <v>9</v>
      </c>
      <c r="B9" s="39"/>
      <c r="C9" s="37"/>
      <c r="D9" s="37"/>
      <c r="E9" s="37"/>
      <c r="F9" s="37"/>
      <c r="G9" s="40"/>
    </row>
    <row r="10" spans="1:7" ht="12.95" customHeight="1" x14ac:dyDescent="0.2">
      <c r="A10" s="24" t="s">
        <v>10</v>
      </c>
      <c r="B10" s="39">
        <v>0</v>
      </c>
      <c r="C10" s="37">
        <v>0</v>
      </c>
      <c r="D10" s="37">
        <v>0</v>
      </c>
      <c r="E10" s="37">
        <v>200000</v>
      </c>
      <c r="F10" s="37">
        <v>0</v>
      </c>
      <c r="G10" s="38">
        <f>SUM(B10:F10)</f>
        <v>200000</v>
      </c>
    </row>
    <row r="11" spans="1:7" ht="12.95" customHeight="1" x14ac:dyDescent="0.2">
      <c r="A11" s="22" t="s">
        <v>11</v>
      </c>
      <c r="B11" s="42">
        <v>278001</v>
      </c>
      <c r="C11" s="43">
        <v>28000</v>
      </c>
      <c r="D11" s="43">
        <v>152000</v>
      </c>
      <c r="E11" s="43">
        <v>150000</v>
      </c>
      <c r="F11" s="43">
        <v>0</v>
      </c>
      <c r="G11" s="41">
        <f>SUM(B11:F11)</f>
        <v>608001</v>
      </c>
    </row>
    <row r="12" spans="1:7" ht="12.95" customHeight="1" x14ac:dyDescent="0.2">
      <c r="B12" s="38">
        <f t="shared" ref="B12:F12" si="1">SUM(B10:B11)</f>
        <v>278001</v>
      </c>
      <c r="C12" s="38">
        <f t="shared" si="1"/>
        <v>28000</v>
      </c>
      <c r="D12" s="38">
        <f t="shared" si="1"/>
        <v>152000</v>
      </c>
      <c r="E12" s="38">
        <f t="shared" si="1"/>
        <v>350000</v>
      </c>
      <c r="F12" s="38">
        <f t="shared" si="1"/>
        <v>0</v>
      </c>
      <c r="G12" s="38">
        <f>SUM(G10:G11)</f>
        <v>808001</v>
      </c>
    </row>
    <row r="13" spans="1:7" ht="12.95" customHeight="1" x14ac:dyDescent="0.2">
      <c r="B13" s="39"/>
      <c r="C13" s="37"/>
      <c r="D13" s="37"/>
      <c r="E13" s="37"/>
      <c r="F13" s="37"/>
      <c r="G13" s="38"/>
    </row>
    <row r="14" spans="1:7" ht="12.95" customHeight="1" x14ac:dyDescent="0.2">
      <c r="A14" s="7" t="s">
        <v>2</v>
      </c>
      <c r="B14" s="39"/>
      <c r="C14" s="37"/>
      <c r="D14" s="37"/>
      <c r="E14" s="37"/>
      <c r="F14" s="37"/>
      <c r="G14" s="40"/>
    </row>
    <row r="15" spans="1:7" ht="12.95" customHeight="1" x14ac:dyDescent="0.2">
      <c r="A15" s="24" t="s">
        <v>10</v>
      </c>
      <c r="B15" s="39">
        <v>0</v>
      </c>
      <c r="C15" s="37">
        <v>0</v>
      </c>
      <c r="D15" s="37">
        <v>210000</v>
      </c>
      <c r="E15" s="37">
        <v>0</v>
      </c>
      <c r="F15" s="37">
        <v>0</v>
      </c>
      <c r="G15" s="38">
        <f>SUM(B15:F15)</f>
        <v>210000</v>
      </c>
    </row>
    <row r="16" spans="1:7" ht="12.95" customHeight="1" x14ac:dyDescent="0.2">
      <c r="A16" s="22" t="s">
        <v>11</v>
      </c>
      <c r="B16" s="42">
        <v>0</v>
      </c>
      <c r="C16" s="43">
        <v>0</v>
      </c>
      <c r="D16" s="43">
        <v>0</v>
      </c>
      <c r="E16" s="43">
        <v>84000</v>
      </c>
      <c r="F16" s="43">
        <v>0</v>
      </c>
      <c r="G16" s="41">
        <f>SUM(B16:F16)</f>
        <v>84000</v>
      </c>
    </row>
    <row r="17" spans="1:7" ht="12.95" customHeight="1" x14ac:dyDescent="0.2">
      <c r="B17" s="38">
        <f t="shared" ref="B17:F17" si="2">SUM(B15:B16)</f>
        <v>0</v>
      </c>
      <c r="C17" s="38">
        <f t="shared" si="2"/>
        <v>0</v>
      </c>
      <c r="D17" s="38">
        <f t="shared" si="2"/>
        <v>210000</v>
      </c>
      <c r="E17" s="38">
        <f t="shared" si="2"/>
        <v>84000</v>
      </c>
      <c r="F17" s="38">
        <f t="shared" si="2"/>
        <v>0</v>
      </c>
      <c r="G17" s="38">
        <f>SUM(G15:G16)</f>
        <v>294000</v>
      </c>
    </row>
    <row r="18" spans="1:7" ht="12.95" customHeight="1" x14ac:dyDescent="0.2">
      <c r="B18" s="38"/>
      <c r="C18" s="38"/>
      <c r="D18" s="38"/>
      <c r="E18" s="38"/>
      <c r="F18" s="38"/>
      <c r="G18" s="38"/>
    </row>
    <row r="19" spans="1:7" ht="12.95" customHeight="1" x14ac:dyDescent="0.2">
      <c r="A19" s="7" t="s">
        <v>55</v>
      </c>
      <c r="B19" s="39"/>
      <c r="C19" s="37"/>
      <c r="D19" s="37"/>
      <c r="E19" s="37"/>
      <c r="F19" s="37"/>
      <c r="G19" s="40"/>
    </row>
    <row r="20" spans="1:7" ht="12.95" customHeight="1" x14ac:dyDescent="0.2">
      <c r="A20" s="24" t="s">
        <v>10</v>
      </c>
      <c r="B20" s="39">
        <v>0</v>
      </c>
      <c r="C20" s="37">
        <v>0</v>
      </c>
      <c r="D20" s="37">
        <v>0</v>
      </c>
      <c r="E20" s="37">
        <v>0</v>
      </c>
      <c r="F20" s="37">
        <v>0</v>
      </c>
      <c r="G20" s="38">
        <f>SUM(B20:F20)</f>
        <v>0</v>
      </c>
    </row>
    <row r="21" spans="1:7" ht="12.95" customHeight="1" x14ac:dyDescent="0.2">
      <c r="A21" s="24" t="s">
        <v>11</v>
      </c>
      <c r="B21" s="39">
        <v>0</v>
      </c>
      <c r="C21" s="37">
        <v>0</v>
      </c>
      <c r="D21" s="37">
        <v>0</v>
      </c>
      <c r="E21" s="37">
        <v>0</v>
      </c>
      <c r="F21" s="37">
        <v>0</v>
      </c>
      <c r="G21" s="38">
        <f>SUM(B21:F21)</f>
        <v>0</v>
      </c>
    </row>
    <row r="22" spans="1:7" ht="12.95" customHeight="1" x14ac:dyDescent="0.2">
      <c r="A22" s="22" t="s">
        <v>55</v>
      </c>
      <c r="B22" s="42">
        <v>150000</v>
      </c>
      <c r="C22" s="43">
        <v>100000</v>
      </c>
      <c r="D22" s="43">
        <v>50000</v>
      </c>
      <c r="E22" s="43">
        <v>50000</v>
      </c>
      <c r="F22" s="43">
        <v>50000</v>
      </c>
      <c r="G22" s="41">
        <f>SUM(B22:F22)</f>
        <v>400000</v>
      </c>
    </row>
    <row r="23" spans="1:7" ht="12.95" customHeight="1" x14ac:dyDescent="0.2">
      <c r="B23" s="38">
        <f t="shared" ref="B23:F23" si="3">SUM(B20:B22)</f>
        <v>150000</v>
      </c>
      <c r="C23" s="38">
        <f t="shared" si="3"/>
        <v>100000</v>
      </c>
      <c r="D23" s="38">
        <f t="shared" si="3"/>
        <v>50000</v>
      </c>
      <c r="E23" s="38">
        <f t="shared" si="3"/>
        <v>50000</v>
      </c>
      <c r="F23" s="38">
        <f t="shared" si="3"/>
        <v>50000</v>
      </c>
      <c r="G23" s="38">
        <f>SUM(G20:G22)</f>
        <v>400000</v>
      </c>
    </row>
    <row r="24" spans="1:7" ht="12.95" customHeight="1" x14ac:dyDescent="0.2">
      <c r="A24" s="7" t="s">
        <v>22</v>
      </c>
      <c r="B24" s="39"/>
      <c r="C24" s="37"/>
      <c r="D24" s="37"/>
      <c r="E24" s="37"/>
      <c r="F24" s="37"/>
      <c r="G24" s="40"/>
    </row>
    <row r="25" spans="1:7" ht="12.95" customHeight="1" x14ac:dyDescent="0.2">
      <c r="A25" s="24" t="s">
        <v>10</v>
      </c>
      <c r="B25" s="39">
        <v>0</v>
      </c>
      <c r="C25" s="37">
        <v>85000</v>
      </c>
      <c r="D25" s="37">
        <v>0</v>
      </c>
      <c r="E25" s="37">
        <v>0</v>
      </c>
      <c r="F25" s="37">
        <v>0</v>
      </c>
      <c r="G25" s="38">
        <f>SUM(B25:F25)</f>
        <v>85000</v>
      </c>
    </row>
    <row r="26" spans="1:7" ht="12.95" customHeight="1" x14ac:dyDescent="0.2">
      <c r="A26" s="22" t="s">
        <v>11</v>
      </c>
      <c r="B26" s="42">
        <v>0</v>
      </c>
      <c r="C26" s="43">
        <v>0</v>
      </c>
      <c r="D26" s="43">
        <v>0</v>
      </c>
      <c r="E26" s="43" t="s">
        <v>56</v>
      </c>
      <c r="F26" s="43">
        <v>0</v>
      </c>
      <c r="G26" s="41">
        <f>SUM(B26:F26)</f>
        <v>0</v>
      </c>
    </row>
    <row r="27" spans="1:7" ht="12.95" customHeight="1" x14ac:dyDescent="0.2">
      <c r="B27" s="38">
        <f t="shared" ref="B27:F27" si="4">SUM(B25:B26)</f>
        <v>0</v>
      </c>
      <c r="C27" s="38">
        <f t="shared" si="4"/>
        <v>85000</v>
      </c>
      <c r="D27" s="38">
        <f t="shared" si="4"/>
        <v>0</v>
      </c>
      <c r="E27" s="38">
        <f t="shared" si="4"/>
        <v>0</v>
      </c>
      <c r="F27" s="38">
        <f t="shared" si="4"/>
        <v>0</v>
      </c>
      <c r="G27" s="38">
        <f>SUM(G25:G26)</f>
        <v>85000</v>
      </c>
    </row>
    <row r="28" spans="1:7" ht="12.95" customHeight="1" x14ac:dyDescent="0.2">
      <c r="B28" s="39"/>
      <c r="C28" s="37"/>
      <c r="D28" s="37"/>
      <c r="E28" s="37"/>
      <c r="F28" s="37"/>
      <c r="G28" s="38"/>
    </row>
    <row r="29" spans="1:7" ht="12.95" customHeight="1" x14ac:dyDescent="0.2">
      <c r="A29" s="7" t="s">
        <v>24</v>
      </c>
      <c r="B29" s="39"/>
      <c r="C29" s="37"/>
      <c r="D29" s="37"/>
      <c r="E29" s="37"/>
      <c r="F29" s="37"/>
      <c r="G29" s="40"/>
    </row>
    <row r="30" spans="1:7" ht="12.95" customHeight="1" x14ac:dyDescent="0.2">
      <c r="A30" s="24" t="s">
        <v>25</v>
      </c>
      <c r="B30" s="39">
        <v>40000</v>
      </c>
      <c r="C30" s="37">
        <v>25000</v>
      </c>
      <c r="D30" s="37">
        <v>25000</v>
      </c>
      <c r="E30" s="37">
        <v>25000</v>
      </c>
      <c r="F30" s="37">
        <v>25000</v>
      </c>
      <c r="G30" s="38">
        <f>SUM(B30:F30)</f>
        <v>140000</v>
      </c>
    </row>
    <row r="31" spans="1:7" ht="12.95" customHeight="1" x14ac:dyDescent="0.2">
      <c r="A31" s="24" t="s">
        <v>17</v>
      </c>
      <c r="B31" s="39">
        <v>3855291.26</v>
      </c>
      <c r="C31" s="37">
        <v>7735311.75</v>
      </c>
      <c r="D31" s="37">
        <v>6617947.4800000004</v>
      </c>
      <c r="E31" s="37">
        <v>1008685.19</v>
      </c>
      <c r="F31" s="37">
        <v>1482388.34</v>
      </c>
      <c r="G31" s="38">
        <f>SUM(B31:F31)</f>
        <v>20699624.020000003</v>
      </c>
    </row>
    <row r="32" spans="1:7" ht="12.95" customHeight="1" x14ac:dyDescent="0.2">
      <c r="A32" s="22" t="s">
        <v>18</v>
      </c>
      <c r="B32" s="42">
        <v>249820</v>
      </c>
      <c r="C32" s="43">
        <v>250000</v>
      </c>
      <c r="D32" s="43">
        <v>250000</v>
      </c>
      <c r="E32" s="43">
        <v>250000</v>
      </c>
      <c r="F32" s="43">
        <v>250000</v>
      </c>
      <c r="G32" s="41">
        <f>SUM(B32:F32)</f>
        <v>1249820</v>
      </c>
    </row>
    <row r="33" spans="1:7" ht="12.95" customHeight="1" x14ac:dyDescent="0.2">
      <c r="B33" s="38">
        <f t="shared" ref="B33:F33" si="5">SUM(B30:B32)</f>
        <v>4145111.26</v>
      </c>
      <c r="C33" s="38">
        <f t="shared" si="5"/>
        <v>8010311.75</v>
      </c>
      <c r="D33" s="38">
        <f t="shared" si="5"/>
        <v>6892947.4800000004</v>
      </c>
      <c r="E33" s="38">
        <f t="shared" si="5"/>
        <v>1283685.19</v>
      </c>
      <c r="F33" s="38">
        <f t="shared" si="5"/>
        <v>1757388.34</v>
      </c>
      <c r="G33" s="38">
        <f>SUM(G30:G32)</f>
        <v>22089444.020000003</v>
      </c>
    </row>
    <row r="34" spans="1:7" ht="12.95" customHeight="1" x14ac:dyDescent="0.2">
      <c r="B34" s="39"/>
      <c r="C34" s="37"/>
      <c r="D34" s="37"/>
      <c r="E34" s="37"/>
      <c r="F34" s="37"/>
      <c r="G34" s="38"/>
    </row>
    <row r="35" spans="1:7" ht="12.95" customHeight="1" x14ac:dyDescent="0.2">
      <c r="A35" s="7" t="s">
        <v>12</v>
      </c>
      <c r="B35" s="39"/>
      <c r="C35" s="37"/>
      <c r="D35" s="37"/>
      <c r="E35" s="37"/>
      <c r="F35" s="37"/>
      <c r="G35" s="40"/>
    </row>
    <row r="36" spans="1:7" ht="12.95" customHeight="1" x14ac:dyDescent="0.2">
      <c r="A36" s="24" t="s">
        <v>1</v>
      </c>
      <c r="B36" s="39">
        <v>0</v>
      </c>
      <c r="C36" s="37">
        <v>0</v>
      </c>
      <c r="D36" s="37">
        <v>0</v>
      </c>
      <c r="E36" s="37">
        <v>0</v>
      </c>
      <c r="F36" s="37">
        <v>0</v>
      </c>
      <c r="G36" s="38">
        <f>SUM(B36:F36)</f>
        <v>0</v>
      </c>
    </row>
    <row r="37" spans="1:7" ht="12.95" customHeight="1" x14ac:dyDescent="0.2">
      <c r="A37" s="24" t="s">
        <v>9</v>
      </c>
      <c r="B37" s="39">
        <v>0</v>
      </c>
      <c r="C37" s="37">
        <v>0</v>
      </c>
      <c r="D37" s="37">
        <v>0</v>
      </c>
      <c r="E37" s="37">
        <v>0</v>
      </c>
      <c r="F37" s="37">
        <v>0</v>
      </c>
      <c r="G37" s="38">
        <f>SUM(B37:F37)</f>
        <v>0</v>
      </c>
    </row>
    <row r="38" spans="1:7" ht="12.95" customHeight="1" x14ac:dyDescent="0.2">
      <c r="A38" s="24" t="s">
        <v>40</v>
      </c>
      <c r="B38" s="39">
        <v>70815</v>
      </c>
      <c r="C38" s="37">
        <v>0</v>
      </c>
      <c r="D38" s="37">
        <v>0</v>
      </c>
      <c r="E38" s="37">
        <v>0</v>
      </c>
      <c r="F38" s="37">
        <v>0</v>
      </c>
      <c r="G38" s="38">
        <f>SUM(B38:F38)</f>
        <v>70815</v>
      </c>
    </row>
    <row r="39" spans="1:7" ht="12.95" customHeight="1" x14ac:dyDescent="0.2">
      <c r="A39" s="22" t="s">
        <v>2</v>
      </c>
      <c r="B39" s="42">
        <v>51915</v>
      </c>
      <c r="C39" s="43">
        <v>0</v>
      </c>
      <c r="D39" s="43">
        <v>0</v>
      </c>
      <c r="E39" s="43">
        <v>0</v>
      </c>
      <c r="F39" s="43">
        <v>0</v>
      </c>
      <c r="G39" s="41">
        <f>SUM(B39:F39)</f>
        <v>51915</v>
      </c>
    </row>
    <row r="40" spans="1:7" ht="12.95" customHeight="1" x14ac:dyDescent="0.2">
      <c r="B40" s="38">
        <f t="shared" ref="B40:F40" si="6">SUM(B36:B39)</f>
        <v>122730</v>
      </c>
      <c r="C40" s="38">
        <f t="shared" si="6"/>
        <v>0</v>
      </c>
      <c r="D40" s="38">
        <f t="shared" si="6"/>
        <v>0</v>
      </c>
      <c r="E40" s="38">
        <f t="shared" si="6"/>
        <v>0</v>
      </c>
      <c r="F40" s="38">
        <f t="shared" si="6"/>
        <v>0</v>
      </c>
      <c r="G40" s="38">
        <f>SUM(G36:G39)</f>
        <v>122730</v>
      </c>
    </row>
    <row r="41" spans="1:7" ht="12.95" customHeight="1" x14ac:dyDescent="0.2">
      <c r="B41" s="39"/>
      <c r="C41" s="37"/>
      <c r="D41" s="37"/>
      <c r="E41" s="37"/>
      <c r="F41" s="37"/>
      <c r="G41" s="38"/>
    </row>
    <row r="42" spans="1:7" ht="12.95" customHeight="1" x14ac:dyDescent="0.2">
      <c r="A42" s="7" t="s">
        <v>8</v>
      </c>
      <c r="B42" s="39"/>
      <c r="C42" s="37"/>
      <c r="D42" s="37"/>
      <c r="E42" s="37"/>
      <c r="F42" s="37"/>
      <c r="G42" s="40"/>
    </row>
    <row r="43" spans="1:7" ht="12.95" customHeight="1" x14ac:dyDescent="0.2">
      <c r="A43" s="22" t="s">
        <v>19</v>
      </c>
      <c r="B43" s="42">
        <v>4362690</v>
      </c>
      <c r="C43" s="43"/>
      <c r="D43" s="43"/>
      <c r="E43" s="43"/>
      <c r="F43" s="43"/>
      <c r="G43" s="41">
        <f>SUM(B43:F43)</f>
        <v>4362690</v>
      </c>
    </row>
    <row r="44" spans="1:7" ht="12.95" customHeight="1" x14ac:dyDescent="0.2">
      <c r="B44" s="38">
        <f t="shared" ref="B44:F44" si="7">SUM(B43)</f>
        <v>4362690</v>
      </c>
      <c r="C44" s="38">
        <f t="shared" si="7"/>
        <v>0</v>
      </c>
      <c r="D44" s="38">
        <f t="shared" si="7"/>
        <v>0</v>
      </c>
      <c r="E44" s="38">
        <f t="shared" si="7"/>
        <v>0</v>
      </c>
      <c r="F44" s="38">
        <f t="shared" si="7"/>
        <v>0</v>
      </c>
      <c r="G44" s="38">
        <f>SUM(G43)</f>
        <v>4362690</v>
      </c>
    </row>
    <row r="45" spans="1:7" ht="12.95" customHeight="1" thickBot="1" x14ac:dyDescent="0.25">
      <c r="A45" s="21"/>
      <c r="B45" s="45"/>
      <c r="C45" s="44"/>
      <c r="D45" s="44"/>
      <c r="E45" s="44"/>
      <c r="F45" s="44"/>
      <c r="G45" s="44"/>
    </row>
    <row r="46" spans="1:7" ht="12.95" customHeight="1" thickTop="1" x14ac:dyDescent="0.2">
      <c r="A46" s="24" t="s">
        <v>21</v>
      </c>
      <c r="B46" s="38">
        <f t="shared" ref="B46:F46" si="8">+B7+B12+B17+B23+B27+B33+B40+B44</f>
        <v>9058532.2599999998</v>
      </c>
      <c r="C46" s="38">
        <f t="shared" si="8"/>
        <v>8323311.75</v>
      </c>
      <c r="D46" s="38">
        <f t="shared" si="8"/>
        <v>7414947.4800000004</v>
      </c>
      <c r="E46" s="38">
        <f t="shared" si="8"/>
        <v>1877685.19</v>
      </c>
      <c r="F46" s="38">
        <f t="shared" si="8"/>
        <v>1917388.34</v>
      </c>
      <c r="G46" s="38">
        <f>+G7+G12+G17+G23+G27+G33+G40+G44</f>
        <v>28591865.020000003</v>
      </c>
    </row>
    <row r="47" spans="1:7" ht="12.95" customHeight="1" x14ac:dyDescent="0.2">
      <c r="B47" s="39"/>
      <c r="C47" s="37"/>
      <c r="D47" s="37"/>
      <c r="E47" s="37"/>
      <c r="F47" s="37"/>
      <c r="G47" s="38"/>
    </row>
    <row r="48" spans="1:7" ht="12.95" customHeight="1" x14ac:dyDescent="0.2">
      <c r="B48" s="39"/>
      <c r="C48" s="37"/>
      <c r="D48" s="37"/>
      <c r="E48" s="37"/>
      <c r="F48" s="37"/>
      <c r="G48" s="38"/>
    </row>
    <row r="49" spans="2:7" ht="12.95" customHeight="1" x14ac:dyDescent="0.2">
      <c r="B49" s="39"/>
      <c r="C49" s="37"/>
      <c r="D49" s="37"/>
      <c r="E49" s="37"/>
      <c r="F49" s="37"/>
      <c r="G49" s="38"/>
    </row>
    <row r="50" spans="2:7" ht="12.95" customHeight="1" x14ac:dyDescent="0.2">
      <c r="B50" s="39"/>
      <c r="C50" s="37"/>
      <c r="D50" s="37"/>
      <c r="E50" s="37"/>
      <c r="F50" s="37"/>
      <c r="G50" s="38"/>
    </row>
    <row r="51" spans="2:7" ht="12.95" customHeight="1" x14ac:dyDescent="0.2">
      <c r="B51" s="39"/>
      <c r="C51" s="37"/>
      <c r="D51" s="37"/>
      <c r="E51" s="37"/>
      <c r="F51" s="37"/>
      <c r="G51" s="38"/>
    </row>
    <row r="52" spans="2:7" ht="12.95" customHeight="1" x14ac:dyDescent="0.2">
      <c r="B52" s="39"/>
      <c r="C52" s="37"/>
      <c r="D52" s="37"/>
      <c r="E52" s="37"/>
      <c r="F52" s="37"/>
      <c r="G52" s="38"/>
    </row>
    <row r="53" spans="2:7" ht="12.95" customHeight="1" x14ac:dyDescent="0.2">
      <c r="B53" s="39"/>
      <c r="C53" s="37"/>
      <c r="D53" s="37"/>
      <c r="E53" s="37"/>
      <c r="F53" s="37"/>
      <c r="G53" s="38"/>
    </row>
    <row r="54" spans="2:7" ht="12.95" customHeight="1" x14ac:dyDescent="0.2">
      <c r="B54" s="39"/>
      <c r="C54" s="37"/>
      <c r="D54" s="37"/>
      <c r="E54" s="37"/>
      <c r="F54" s="37"/>
      <c r="G54" s="38"/>
    </row>
    <row r="55" spans="2:7" ht="12.95" customHeight="1" x14ac:dyDescent="0.2">
      <c r="B55" s="39"/>
      <c r="C55" s="37"/>
      <c r="D55" s="37"/>
      <c r="E55" s="37"/>
      <c r="F55" s="37"/>
      <c r="G55" s="38"/>
    </row>
    <row r="56" spans="2:7" ht="12.95" customHeight="1" x14ac:dyDescent="0.2">
      <c r="B56" s="39"/>
      <c r="C56" s="37"/>
      <c r="D56" s="37"/>
      <c r="E56" s="37"/>
      <c r="F56" s="37"/>
      <c r="G56" s="38"/>
    </row>
    <row r="57" spans="2:7" ht="12.95" customHeight="1" x14ac:dyDescent="0.2">
      <c r="B57" s="29"/>
      <c r="C57" s="26"/>
      <c r="D57" s="26"/>
      <c r="E57" s="26"/>
      <c r="F57" s="27"/>
      <c r="G57" s="28"/>
    </row>
    <row r="58" spans="2:7" ht="12.95" customHeight="1" x14ac:dyDescent="0.2">
      <c r="B58" s="29"/>
      <c r="C58" s="26"/>
      <c r="D58" s="26"/>
      <c r="E58" s="26"/>
      <c r="F58" s="27"/>
      <c r="G58" s="28"/>
    </row>
    <row r="59" spans="2:7" ht="12.95" customHeight="1" x14ac:dyDescent="0.2">
      <c r="B59" s="29"/>
      <c r="C59" s="26"/>
      <c r="D59" s="26"/>
      <c r="E59" s="26"/>
      <c r="F59" s="27"/>
      <c r="G59" s="28"/>
    </row>
    <row r="60" spans="2:7" ht="12.95" customHeight="1" x14ac:dyDescent="0.2">
      <c r="B60" s="29"/>
      <c r="C60" s="26"/>
      <c r="D60" s="26"/>
      <c r="E60" s="26"/>
      <c r="F60" s="27"/>
      <c r="G60" s="28"/>
    </row>
    <row r="61" spans="2:7" ht="12.95" customHeight="1" x14ac:dyDescent="0.2">
      <c r="B61" s="29"/>
      <c r="C61" s="26"/>
      <c r="D61" s="26"/>
      <c r="E61" s="26"/>
      <c r="F61" s="27"/>
      <c r="G61" s="28"/>
    </row>
    <row r="62" spans="2:7" ht="12.95" customHeight="1" x14ac:dyDescent="0.2">
      <c r="B62" s="29"/>
      <c r="C62" s="26"/>
      <c r="D62" s="26"/>
      <c r="E62" s="26"/>
      <c r="F62" s="27"/>
      <c r="G62" s="28"/>
    </row>
    <row r="63" spans="2:7" ht="12.95" customHeight="1" x14ac:dyDescent="0.2">
      <c r="B63" s="29"/>
      <c r="C63" s="26"/>
      <c r="D63" s="26"/>
      <c r="E63" s="26"/>
      <c r="F63" s="27"/>
      <c r="G63" s="28"/>
    </row>
    <row r="64" spans="2:7" ht="12.95" customHeight="1" x14ac:dyDescent="0.2">
      <c r="B64" s="29"/>
      <c r="C64" s="26"/>
      <c r="D64" s="26"/>
      <c r="E64" s="26"/>
      <c r="F64" s="27"/>
      <c r="G64" s="28"/>
    </row>
    <row r="65" spans="2:7" ht="12.95" customHeight="1" x14ac:dyDescent="0.2">
      <c r="B65" s="29"/>
      <c r="C65" s="26"/>
      <c r="D65" s="26"/>
      <c r="E65" s="26"/>
      <c r="F65" s="27"/>
      <c r="G65" s="28"/>
    </row>
    <row r="66" spans="2:7" ht="12.95" customHeight="1" x14ac:dyDescent="0.2">
      <c r="B66" s="29"/>
      <c r="C66" s="26"/>
      <c r="D66" s="26"/>
      <c r="E66" s="26"/>
      <c r="F66" s="27"/>
      <c r="G66" s="28"/>
    </row>
    <row r="67" spans="2:7" ht="12.95" customHeight="1" x14ac:dyDescent="0.2">
      <c r="B67" s="29"/>
      <c r="C67" s="26"/>
      <c r="D67" s="26"/>
      <c r="E67" s="26"/>
      <c r="F67" s="27"/>
      <c r="G67" s="28"/>
    </row>
    <row r="68" spans="2:7" ht="12.95" customHeight="1" x14ac:dyDescent="0.2">
      <c r="B68" s="29"/>
      <c r="C68" s="26"/>
      <c r="D68" s="26"/>
      <c r="E68" s="26"/>
      <c r="F68" s="27"/>
      <c r="G68" s="28"/>
    </row>
    <row r="69" spans="2:7" ht="12.95" customHeight="1" x14ac:dyDescent="0.2">
      <c r="B69" s="29"/>
      <c r="C69" s="26"/>
      <c r="D69" s="26"/>
      <c r="E69" s="26"/>
      <c r="F69" s="27"/>
      <c r="G69" s="28"/>
    </row>
    <row r="70" spans="2:7" ht="12.95" customHeight="1" x14ac:dyDescent="0.2">
      <c r="B70" s="29"/>
      <c r="C70" s="26"/>
      <c r="D70" s="26"/>
      <c r="E70" s="26"/>
      <c r="F70" s="27"/>
      <c r="G70" s="28"/>
    </row>
    <row r="71" spans="2:7" ht="12.95" customHeight="1" x14ac:dyDescent="0.2">
      <c r="B71" s="29"/>
      <c r="C71" s="26"/>
      <c r="D71" s="26"/>
      <c r="E71" s="26"/>
      <c r="F71" s="27"/>
      <c r="G71" s="28"/>
    </row>
    <row r="72" spans="2:7" ht="12.95" customHeight="1" x14ac:dyDescent="0.2">
      <c r="B72" s="29"/>
      <c r="C72" s="26"/>
      <c r="D72" s="26"/>
      <c r="E72" s="26"/>
      <c r="F72" s="27"/>
      <c r="G72" s="28"/>
    </row>
    <row r="73" spans="2:7" ht="12.95" customHeight="1" x14ac:dyDescent="0.2">
      <c r="B73" s="29"/>
      <c r="C73" s="26"/>
      <c r="D73" s="26"/>
      <c r="E73" s="26"/>
      <c r="F73" s="27"/>
      <c r="G73" s="28"/>
    </row>
    <row r="74" spans="2:7" ht="12.95" customHeight="1" x14ac:dyDescent="0.2">
      <c r="B74" s="29"/>
      <c r="C74" s="26"/>
      <c r="D74" s="26"/>
      <c r="E74" s="26"/>
      <c r="F74" s="27"/>
      <c r="G74" s="28"/>
    </row>
    <row r="75" spans="2:7" ht="12.95" customHeight="1" x14ac:dyDescent="0.2">
      <c r="B75" s="29"/>
      <c r="C75" s="26"/>
      <c r="D75" s="26"/>
      <c r="E75" s="26"/>
      <c r="F75" s="27"/>
      <c r="G75" s="28"/>
    </row>
    <row r="76" spans="2:7" ht="12.95" customHeight="1" x14ac:dyDescent="0.2">
      <c r="B76" s="29"/>
      <c r="C76" s="26"/>
      <c r="D76" s="26"/>
      <c r="E76" s="26"/>
      <c r="F76" s="27"/>
      <c r="G76" s="28"/>
    </row>
    <row r="77" spans="2:7" ht="12.95" customHeight="1" x14ac:dyDescent="0.2">
      <c r="B77" s="29"/>
      <c r="C77" s="26"/>
      <c r="D77" s="26"/>
      <c r="E77" s="26"/>
      <c r="F77" s="27"/>
      <c r="G77" s="28"/>
    </row>
    <row r="78" spans="2:7" ht="12.95" customHeight="1" x14ac:dyDescent="0.2">
      <c r="B78" s="29"/>
      <c r="C78" s="26"/>
      <c r="D78" s="26"/>
      <c r="E78" s="26"/>
      <c r="F78" s="27"/>
      <c r="G78" s="28"/>
    </row>
    <row r="79" spans="2:7" ht="12.95" customHeight="1" x14ac:dyDescent="0.2">
      <c r="B79" s="29"/>
      <c r="C79" s="26"/>
      <c r="D79" s="26"/>
      <c r="E79" s="26"/>
      <c r="F79" s="27"/>
      <c r="G79" s="28"/>
    </row>
    <row r="80" spans="2:7" ht="12.95" customHeight="1" x14ac:dyDescent="0.2">
      <c r="B80" s="29"/>
      <c r="C80" s="26"/>
      <c r="D80" s="26"/>
      <c r="E80" s="26"/>
      <c r="F80" s="27"/>
      <c r="G80" s="28"/>
    </row>
    <row r="81" spans="2:7" ht="12.95" customHeight="1" x14ac:dyDescent="0.2">
      <c r="B81" s="29"/>
      <c r="C81" s="26"/>
      <c r="D81" s="26"/>
      <c r="E81" s="26"/>
      <c r="F81" s="27"/>
      <c r="G81" s="28"/>
    </row>
    <row r="82" spans="2:7" ht="12.95" customHeight="1" x14ac:dyDescent="0.2">
      <c r="B82" s="29"/>
      <c r="C82" s="26"/>
      <c r="D82" s="26"/>
      <c r="E82" s="26"/>
      <c r="F82" s="27"/>
      <c r="G82" s="28"/>
    </row>
    <row r="83" spans="2:7" ht="12.95" customHeight="1" x14ac:dyDescent="0.2">
      <c r="B83" s="29"/>
      <c r="C83" s="26"/>
      <c r="D83" s="26"/>
      <c r="E83" s="26"/>
      <c r="F83" s="27"/>
      <c r="G83" s="28"/>
    </row>
    <row r="84" spans="2:7" ht="12.95" customHeight="1" x14ac:dyDescent="0.2">
      <c r="B84" s="29"/>
      <c r="C84" s="26"/>
      <c r="D84" s="26"/>
      <c r="E84" s="26"/>
      <c r="F84" s="27"/>
      <c r="G84" s="28"/>
    </row>
    <row r="85" spans="2:7" ht="12.95" customHeight="1" x14ac:dyDescent="0.2">
      <c r="B85" s="29"/>
      <c r="C85" s="26"/>
      <c r="D85" s="26"/>
      <c r="E85" s="26"/>
      <c r="F85" s="27"/>
      <c r="G85" s="28"/>
    </row>
    <row r="86" spans="2:7" ht="12.95" customHeight="1" x14ac:dyDescent="0.2">
      <c r="B86" s="29"/>
      <c r="C86" s="26"/>
      <c r="D86" s="26"/>
      <c r="E86" s="26"/>
      <c r="F86" s="27"/>
      <c r="G86" s="28"/>
    </row>
    <row r="87" spans="2:7" ht="12.95" customHeight="1" x14ac:dyDescent="0.2">
      <c r="B87" s="29"/>
      <c r="C87" s="26"/>
      <c r="D87" s="26"/>
      <c r="E87" s="26"/>
      <c r="F87" s="27"/>
      <c r="G87" s="28"/>
    </row>
    <row r="88" spans="2:7" ht="12.95" customHeight="1" x14ac:dyDescent="0.2">
      <c r="B88" s="29"/>
      <c r="C88" s="26"/>
      <c r="D88" s="26"/>
      <c r="E88" s="26"/>
      <c r="F88" s="27"/>
      <c r="G88" s="28"/>
    </row>
    <row r="89" spans="2:7" ht="12.95" customHeight="1" x14ac:dyDescent="0.2">
      <c r="B89" s="29"/>
      <c r="C89" s="26"/>
      <c r="D89" s="26"/>
      <c r="E89" s="26"/>
      <c r="F89" s="27"/>
      <c r="G89" s="28"/>
    </row>
    <row r="90" spans="2:7" ht="12.95" customHeight="1" x14ac:dyDescent="0.2">
      <c r="B90" s="29"/>
      <c r="C90" s="26"/>
      <c r="D90" s="26"/>
      <c r="E90" s="26"/>
      <c r="F90" s="27"/>
      <c r="G90" s="28"/>
    </row>
    <row r="91" spans="2:7" ht="12.95" customHeight="1" x14ac:dyDescent="0.2"/>
    <row r="92" spans="2:7" ht="12.95" customHeight="1" x14ac:dyDescent="0.2"/>
    <row r="93" spans="2:7" ht="12.95" customHeight="1" x14ac:dyDescent="0.2"/>
    <row r="94" spans="2:7" ht="12.95" customHeight="1" x14ac:dyDescent="0.2"/>
    <row r="95" spans="2:7" ht="12.95" customHeight="1" x14ac:dyDescent="0.2"/>
    <row r="96" spans="2:7" ht="12.95" customHeight="1" x14ac:dyDescent="0.2"/>
    <row r="97" ht="12.95" customHeight="1" x14ac:dyDescent="0.2"/>
    <row r="98" ht="12.95" customHeight="1" x14ac:dyDescent="0.2"/>
    <row r="99" ht="12.95" customHeight="1" x14ac:dyDescent="0.2"/>
    <row r="100" ht="12.95" customHeight="1" x14ac:dyDescent="0.2"/>
    <row r="101" ht="12.95" customHeight="1" x14ac:dyDescent="0.2"/>
    <row r="102" ht="12.95" customHeight="1" x14ac:dyDescent="0.2"/>
    <row r="103" ht="12.95" customHeight="1" x14ac:dyDescent="0.2"/>
    <row r="104" ht="12.95" customHeight="1" x14ac:dyDescent="0.2"/>
    <row r="105" ht="12.95" customHeight="1" x14ac:dyDescent="0.2"/>
    <row r="106" ht="12.95" customHeight="1" x14ac:dyDescent="0.2"/>
    <row r="107" ht="12.95" customHeight="1" x14ac:dyDescent="0.2"/>
    <row r="108" ht="12.95" customHeight="1" x14ac:dyDescent="0.2"/>
    <row r="109" ht="12.95" customHeight="1" x14ac:dyDescent="0.2"/>
    <row r="110" ht="12.95" customHeight="1" x14ac:dyDescent="0.2"/>
    <row r="111" ht="12.95" customHeight="1" x14ac:dyDescent="0.2"/>
    <row r="112" ht="12.95" customHeight="1" x14ac:dyDescent="0.2"/>
    <row r="113" ht="12.95" customHeight="1" x14ac:dyDescent="0.2"/>
    <row r="114" ht="12.95" customHeight="1" x14ac:dyDescent="0.2"/>
    <row r="115" ht="12.95" customHeight="1" x14ac:dyDescent="0.2"/>
    <row r="116" ht="12.95" customHeight="1" x14ac:dyDescent="0.2"/>
    <row r="117" ht="12.95" customHeight="1" x14ac:dyDescent="0.2"/>
    <row r="118" ht="12.95" customHeight="1" x14ac:dyDescent="0.2"/>
    <row r="119" ht="12.95" customHeight="1" x14ac:dyDescent="0.2"/>
    <row r="120" ht="12.95" customHeight="1" x14ac:dyDescent="0.2"/>
    <row r="121" ht="12.95" customHeight="1" x14ac:dyDescent="0.2"/>
    <row r="122" ht="12.95" customHeight="1" x14ac:dyDescent="0.2"/>
    <row r="123" ht="12.95" customHeight="1" x14ac:dyDescent="0.2"/>
    <row r="124" ht="12.95" customHeight="1" x14ac:dyDescent="0.2"/>
    <row r="125" ht="12.95" customHeight="1" x14ac:dyDescent="0.2"/>
    <row r="126" ht="12.95" customHeight="1" x14ac:dyDescent="0.2"/>
    <row r="127" ht="12.95" customHeight="1" x14ac:dyDescent="0.2"/>
    <row r="128" ht="12.95" customHeight="1" x14ac:dyDescent="0.2"/>
    <row r="129" ht="12.95" customHeight="1" x14ac:dyDescent="0.2"/>
    <row r="130" ht="12.95" customHeight="1" x14ac:dyDescent="0.2"/>
    <row r="131" ht="12.95" customHeight="1" x14ac:dyDescent="0.2"/>
    <row r="132" ht="12.95" customHeight="1" x14ac:dyDescent="0.2"/>
    <row r="133" ht="12.95" customHeight="1" x14ac:dyDescent="0.2"/>
    <row r="134" ht="12.95" customHeight="1" x14ac:dyDescent="0.2"/>
    <row r="135" ht="12.95" customHeight="1" x14ac:dyDescent="0.2"/>
    <row r="136" ht="12.95" customHeight="1" x14ac:dyDescent="0.2"/>
    <row r="137" ht="12.95" customHeight="1" x14ac:dyDescent="0.2"/>
    <row r="138" ht="12.95" customHeight="1" x14ac:dyDescent="0.2"/>
    <row r="139" ht="12.95" customHeight="1" x14ac:dyDescent="0.2"/>
    <row r="140" ht="12.95" customHeight="1" x14ac:dyDescent="0.2"/>
    <row r="141" ht="12.95" customHeight="1" x14ac:dyDescent="0.2"/>
    <row r="142" ht="12.95" customHeight="1" x14ac:dyDescent="0.2"/>
    <row r="143" ht="12.95" customHeight="1" x14ac:dyDescent="0.2"/>
    <row r="144" ht="12.95" customHeight="1" x14ac:dyDescent="0.2"/>
    <row r="145" ht="12.95" customHeight="1" x14ac:dyDescent="0.2"/>
    <row r="146" ht="12.95" customHeight="1" x14ac:dyDescent="0.2"/>
    <row r="147" ht="12.95" customHeight="1" x14ac:dyDescent="0.2"/>
    <row r="148" ht="12.95" customHeight="1" x14ac:dyDescent="0.2"/>
    <row r="149" ht="12.95" customHeight="1" x14ac:dyDescent="0.2"/>
    <row r="150" ht="12.95" customHeight="1" x14ac:dyDescent="0.2"/>
    <row r="151" ht="12.95" customHeight="1" x14ac:dyDescent="0.2"/>
    <row r="152" ht="12.95" customHeight="1" x14ac:dyDescent="0.2"/>
    <row r="153" ht="12.95" customHeight="1" x14ac:dyDescent="0.2"/>
    <row r="154" ht="12.95" customHeight="1" x14ac:dyDescent="0.2"/>
    <row r="155" ht="12.95" customHeight="1" x14ac:dyDescent="0.2"/>
    <row r="156" ht="12.95" customHeight="1" x14ac:dyDescent="0.2"/>
    <row r="157" ht="12.95" customHeight="1" x14ac:dyDescent="0.2"/>
    <row r="158" ht="12.95" customHeight="1" x14ac:dyDescent="0.2"/>
    <row r="159" ht="12.95" customHeight="1" x14ac:dyDescent="0.2"/>
    <row r="160" ht="12.95" customHeight="1" x14ac:dyDescent="0.2"/>
    <row r="161" ht="12.95" customHeight="1" x14ac:dyDescent="0.2"/>
    <row r="162" ht="12.95" customHeight="1" x14ac:dyDescent="0.2"/>
    <row r="163" ht="12.95" customHeight="1" x14ac:dyDescent="0.2"/>
    <row r="164" ht="12.95" customHeight="1" x14ac:dyDescent="0.2"/>
    <row r="165" ht="12.95" customHeight="1" x14ac:dyDescent="0.2"/>
    <row r="166" ht="12.95" customHeight="1" x14ac:dyDescent="0.2"/>
    <row r="167" ht="12.95" customHeight="1" x14ac:dyDescent="0.2"/>
    <row r="168" ht="12.95" customHeight="1" x14ac:dyDescent="0.2"/>
    <row r="169" ht="12.95" customHeight="1" x14ac:dyDescent="0.2"/>
    <row r="170" ht="12.95" customHeight="1" x14ac:dyDescent="0.2"/>
    <row r="171" ht="12.95" customHeight="1" x14ac:dyDescent="0.2"/>
    <row r="172" ht="12.95" customHeight="1" x14ac:dyDescent="0.2"/>
    <row r="173" ht="12.95" customHeight="1" x14ac:dyDescent="0.2"/>
    <row r="174" ht="12.95" customHeight="1" x14ac:dyDescent="0.2"/>
    <row r="175" ht="12.95" customHeight="1" x14ac:dyDescent="0.2"/>
    <row r="176" ht="12.95" customHeight="1" x14ac:dyDescent="0.2"/>
    <row r="177" ht="12.95" customHeight="1" x14ac:dyDescent="0.2"/>
    <row r="178" ht="12.95" customHeight="1" x14ac:dyDescent="0.2"/>
    <row r="179" ht="12.95" customHeight="1" x14ac:dyDescent="0.2"/>
    <row r="180" ht="12.95" customHeight="1" x14ac:dyDescent="0.2"/>
    <row r="181" ht="12.95" customHeight="1" x14ac:dyDescent="0.2"/>
    <row r="182" ht="12.95" customHeight="1" x14ac:dyDescent="0.2"/>
    <row r="183" ht="12.95" customHeight="1" x14ac:dyDescent="0.2"/>
    <row r="184" ht="12.95" customHeight="1" x14ac:dyDescent="0.2"/>
    <row r="185" ht="12.95" customHeight="1" x14ac:dyDescent="0.2"/>
    <row r="186" ht="12.95" customHeight="1" x14ac:dyDescent="0.2"/>
    <row r="187" ht="12.95" customHeight="1" x14ac:dyDescent="0.2"/>
    <row r="188" ht="12.95" customHeight="1" x14ac:dyDescent="0.2"/>
    <row r="189" ht="12.95" customHeight="1" x14ac:dyDescent="0.2"/>
    <row r="190" ht="12.95" customHeight="1" x14ac:dyDescent="0.2"/>
    <row r="191" ht="12.95" customHeight="1" x14ac:dyDescent="0.2"/>
    <row r="192" ht="12.95" customHeight="1" x14ac:dyDescent="0.2"/>
    <row r="193" ht="12.95" customHeight="1" x14ac:dyDescent="0.2"/>
    <row r="194" ht="12.95" customHeight="1" x14ac:dyDescent="0.2"/>
    <row r="195" ht="12.95" customHeight="1" x14ac:dyDescent="0.2"/>
    <row r="196" ht="12.95" customHeight="1" x14ac:dyDescent="0.2"/>
    <row r="197" ht="12.95" customHeight="1" x14ac:dyDescent="0.2"/>
    <row r="198" ht="12.95" customHeight="1" x14ac:dyDescent="0.2"/>
    <row r="199" ht="12.95" customHeight="1" x14ac:dyDescent="0.2"/>
    <row r="200" ht="12.95" customHeight="1" x14ac:dyDescent="0.2"/>
    <row r="201" ht="12.95" customHeight="1" x14ac:dyDescent="0.2"/>
    <row r="202" ht="12.95" customHeight="1" x14ac:dyDescent="0.2"/>
    <row r="203" ht="12.95" customHeight="1" x14ac:dyDescent="0.2"/>
    <row r="204" ht="12.95" customHeight="1" x14ac:dyDescent="0.2"/>
    <row r="205" ht="12.95" customHeight="1" x14ac:dyDescent="0.2"/>
    <row r="206" ht="12.95" customHeight="1" x14ac:dyDescent="0.2"/>
    <row r="207" ht="12.95" customHeight="1" x14ac:dyDescent="0.2"/>
    <row r="208" ht="12.95" customHeight="1" x14ac:dyDescent="0.2"/>
    <row r="209" ht="12.95" customHeight="1" x14ac:dyDescent="0.2"/>
    <row r="210" ht="12.95" customHeight="1" x14ac:dyDescent="0.2"/>
    <row r="211" ht="12.95" customHeight="1" x14ac:dyDescent="0.2"/>
    <row r="212" ht="12.95" customHeight="1" x14ac:dyDescent="0.2"/>
    <row r="213" ht="12.95" customHeight="1" x14ac:dyDescent="0.2"/>
    <row r="214" ht="12.95" customHeight="1" x14ac:dyDescent="0.2"/>
    <row r="215" ht="12.95" customHeight="1" x14ac:dyDescent="0.2"/>
    <row r="216" ht="12.95" customHeight="1" x14ac:dyDescent="0.2"/>
    <row r="217" ht="12.95" customHeight="1" x14ac:dyDescent="0.2"/>
    <row r="218" ht="12.95" customHeight="1" x14ac:dyDescent="0.2"/>
    <row r="219" ht="12.95" customHeight="1" x14ac:dyDescent="0.2"/>
    <row r="220" ht="12.95" customHeight="1" x14ac:dyDescent="0.2"/>
    <row r="221" ht="12.95" customHeight="1" x14ac:dyDescent="0.2"/>
    <row r="222" ht="12.95" customHeight="1" x14ac:dyDescent="0.2"/>
    <row r="223" ht="12.95" customHeight="1" x14ac:dyDescent="0.2"/>
    <row r="224" ht="12.95" customHeight="1" x14ac:dyDescent="0.2"/>
    <row r="225" ht="12.95" customHeight="1" x14ac:dyDescent="0.2"/>
    <row r="226" ht="12.95" customHeight="1" x14ac:dyDescent="0.2"/>
    <row r="227" ht="12.95" customHeight="1" x14ac:dyDescent="0.2"/>
    <row r="228" ht="12.95" customHeight="1" x14ac:dyDescent="0.2"/>
    <row r="229" ht="12.95" customHeight="1" x14ac:dyDescent="0.2"/>
    <row r="230" ht="12.95" customHeight="1" x14ac:dyDescent="0.2"/>
    <row r="231" ht="12.95" customHeight="1" x14ac:dyDescent="0.2"/>
    <row r="232" ht="12.95" customHeight="1" x14ac:dyDescent="0.2"/>
    <row r="233" ht="12.95" customHeight="1" x14ac:dyDescent="0.2"/>
    <row r="234" ht="12.95" customHeight="1" x14ac:dyDescent="0.2"/>
    <row r="235" ht="12.95" customHeight="1" x14ac:dyDescent="0.2"/>
    <row r="236" ht="12.95" customHeight="1" x14ac:dyDescent="0.2"/>
    <row r="237" ht="12.95" customHeight="1" x14ac:dyDescent="0.2"/>
    <row r="238" ht="12.95" customHeight="1" x14ac:dyDescent="0.2"/>
    <row r="239" ht="12.95" customHeight="1" x14ac:dyDescent="0.2"/>
    <row r="240" ht="12.95" customHeight="1" x14ac:dyDescent="0.2"/>
    <row r="241" ht="12.95" customHeight="1" x14ac:dyDescent="0.2"/>
    <row r="242" ht="12.95" customHeight="1" x14ac:dyDescent="0.2"/>
    <row r="243" ht="12.95" customHeight="1" x14ac:dyDescent="0.2"/>
    <row r="244" ht="12.95" customHeight="1" x14ac:dyDescent="0.2"/>
    <row r="245" ht="12.95" customHeight="1" x14ac:dyDescent="0.2"/>
    <row r="246" ht="12.95" customHeight="1" x14ac:dyDescent="0.2"/>
    <row r="247" ht="12.95" customHeight="1" x14ac:dyDescent="0.2"/>
    <row r="248" ht="12.95" customHeight="1" x14ac:dyDescent="0.2"/>
    <row r="249" ht="12.95" customHeight="1" x14ac:dyDescent="0.2"/>
  </sheetData>
  <printOptions gridLines="1"/>
  <pageMargins left="0.25" right="0.25" top="0.75" bottom="0.75" header="0.3" footer="0.3"/>
  <pageSetup scale="95" fitToHeight="0" orientation="portrait" r:id="rId1"/>
  <headerFooter>
    <oddFooter>&amp;LGeneral Fund Revenue &amp; Expenses&amp;R&amp;P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S39"/>
  <sheetViews>
    <sheetView zoomScaleNormal="100" workbookViewId="0">
      <selection activeCell="B5" sqref="B5"/>
    </sheetView>
  </sheetViews>
  <sheetFormatPr defaultRowHeight="12.75" x14ac:dyDescent="0.2"/>
  <cols>
    <col min="1" max="1" width="30.7109375" style="24" customWidth="1"/>
    <col min="2" max="7" width="10.7109375" style="24" customWidth="1"/>
    <col min="8" max="16384" width="9.140625" style="24"/>
  </cols>
  <sheetData>
    <row r="1" spans="1:19" ht="76.5" customHeight="1" thickBot="1" x14ac:dyDescent="0.25">
      <c r="A1" s="23" t="s">
        <v>1</v>
      </c>
      <c r="B1" s="6" t="s">
        <v>3</v>
      </c>
      <c r="C1" s="6" t="s">
        <v>4</v>
      </c>
      <c r="D1" s="6" t="s">
        <v>5</v>
      </c>
      <c r="E1" s="6" t="s">
        <v>6</v>
      </c>
      <c r="F1" s="6" t="s">
        <v>7</v>
      </c>
      <c r="G1" s="19" t="s">
        <v>20</v>
      </c>
    </row>
    <row r="2" spans="1:19" ht="12.95" customHeight="1" x14ac:dyDescent="0.2">
      <c r="A2" s="4"/>
      <c r="B2" s="31"/>
      <c r="C2" s="32"/>
      <c r="D2" s="32"/>
      <c r="E2" s="32"/>
      <c r="F2" s="33"/>
      <c r="G2" s="30"/>
      <c r="H2" s="13"/>
      <c r="I2" s="12"/>
      <c r="J2" s="12"/>
      <c r="K2" s="12"/>
      <c r="L2" s="12"/>
      <c r="M2" s="12"/>
      <c r="N2" s="12"/>
      <c r="O2" s="12"/>
      <c r="P2" s="12"/>
      <c r="Q2" s="12"/>
      <c r="R2" s="12"/>
      <c r="S2" s="12"/>
    </row>
    <row r="3" spans="1:19" ht="12.95" customHeight="1" x14ac:dyDescent="0.2">
      <c r="A3" s="7" t="s">
        <v>10</v>
      </c>
      <c r="B3" s="33"/>
      <c r="C3" s="34"/>
      <c r="D3" s="34"/>
      <c r="E3" s="34"/>
      <c r="F3" s="33"/>
      <c r="G3" s="51"/>
      <c r="H3" s="12"/>
      <c r="I3" s="12"/>
      <c r="J3" s="12"/>
      <c r="K3" s="12"/>
      <c r="L3" s="12"/>
      <c r="M3" s="12"/>
      <c r="N3" s="12"/>
      <c r="O3" s="12"/>
      <c r="P3" s="12"/>
      <c r="Q3" s="12"/>
      <c r="R3" s="12"/>
      <c r="S3" s="12"/>
    </row>
    <row r="4" spans="1:19" ht="12.95" customHeight="1" x14ac:dyDescent="0.2">
      <c r="A4" s="24" t="s">
        <v>29</v>
      </c>
      <c r="B4" s="33"/>
      <c r="C4" s="34"/>
      <c r="D4" s="34"/>
      <c r="E4" s="34"/>
      <c r="F4" s="33"/>
      <c r="G4" s="33">
        <f t="shared" ref="G4:G13" si="0">SUM(B4:F4)</f>
        <v>0</v>
      </c>
      <c r="H4" s="12"/>
      <c r="I4" s="12"/>
      <c r="J4" s="12"/>
      <c r="K4" s="12"/>
      <c r="L4" s="12"/>
      <c r="M4" s="12"/>
      <c r="N4" s="12"/>
      <c r="O4" s="12"/>
      <c r="P4" s="12"/>
      <c r="Q4" s="12"/>
      <c r="R4" s="12"/>
      <c r="S4" s="12"/>
    </row>
    <row r="5" spans="1:19" ht="12.95" customHeight="1" x14ac:dyDescent="0.2">
      <c r="A5" s="24" t="s">
        <v>29</v>
      </c>
      <c r="B5" s="33"/>
      <c r="C5" s="34"/>
      <c r="D5" s="34"/>
      <c r="E5" s="34"/>
      <c r="F5" s="33"/>
      <c r="G5" s="33">
        <f t="shared" si="0"/>
        <v>0</v>
      </c>
      <c r="H5" s="12"/>
      <c r="I5" s="12"/>
      <c r="J5" s="12"/>
      <c r="K5" s="12"/>
      <c r="L5" s="12"/>
      <c r="M5" s="12"/>
      <c r="N5" s="12"/>
      <c r="O5" s="12"/>
      <c r="P5" s="12"/>
      <c r="Q5" s="12"/>
      <c r="R5" s="12"/>
      <c r="S5" s="12"/>
    </row>
    <row r="6" spans="1:19" ht="12.95" customHeight="1" x14ac:dyDescent="0.2">
      <c r="A6" s="24" t="s">
        <v>29</v>
      </c>
      <c r="B6" s="33"/>
      <c r="C6" s="34">
        <v>50000</v>
      </c>
      <c r="D6" s="34"/>
      <c r="E6" s="34"/>
      <c r="F6" s="33"/>
      <c r="G6" s="33">
        <f t="shared" si="0"/>
        <v>50000</v>
      </c>
      <c r="H6" s="12"/>
      <c r="I6" s="12"/>
      <c r="J6" s="12"/>
      <c r="K6" s="12"/>
      <c r="L6" s="12"/>
      <c r="M6" s="12"/>
      <c r="N6" s="12"/>
      <c r="O6" s="12"/>
      <c r="P6" s="12"/>
      <c r="Q6" s="12"/>
      <c r="R6" s="12"/>
      <c r="S6" s="12"/>
    </row>
    <row r="7" spans="1:19" ht="12.95" customHeight="1" x14ac:dyDescent="0.2">
      <c r="A7" s="24" t="s">
        <v>29</v>
      </c>
      <c r="B7" s="33"/>
      <c r="C7" s="34">
        <v>50000</v>
      </c>
      <c r="D7" s="34"/>
      <c r="E7" s="34"/>
      <c r="F7" s="33"/>
      <c r="G7" s="33">
        <f t="shared" si="0"/>
        <v>50000</v>
      </c>
      <c r="H7" s="12"/>
      <c r="I7" s="12"/>
      <c r="J7" s="12"/>
      <c r="K7" s="12"/>
      <c r="L7" s="12"/>
      <c r="M7" s="12"/>
      <c r="N7" s="12"/>
      <c r="O7" s="12"/>
      <c r="P7" s="12"/>
      <c r="Q7" s="12"/>
      <c r="R7" s="12"/>
      <c r="S7" s="12"/>
    </row>
    <row r="8" spans="1:19" ht="12.95" customHeight="1" x14ac:dyDescent="0.2">
      <c r="A8" s="24" t="s">
        <v>29</v>
      </c>
      <c r="B8" s="33"/>
      <c r="C8" s="34"/>
      <c r="D8" s="34">
        <v>55000</v>
      </c>
      <c r="E8" s="34"/>
      <c r="F8" s="33"/>
      <c r="G8" s="33">
        <f t="shared" si="0"/>
        <v>55000</v>
      </c>
      <c r="H8" s="12"/>
      <c r="I8" s="12"/>
      <c r="J8" s="12"/>
      <c r="K8" s="12"/>
      <c r="L8" s="12"/>
      <c r="M8" s="12"/>
      <c r="N8" s="12"/>
      <c r="O8" s="12"/>
      <c r="P8" s="12"/>
      <c r="Q8" s="12"/>
      <c r="R8" s="12"/>
      <c r="S8" s="12"/>
    </row>
    <row r="9" spans="1:19" ht="12.95" customHeight="1" x14ac:dyDescent="0.2">
      <c r="A9" s="24" t="s">
        <v>29</v>
      </c>
      <c r="B9" s="33"/>
      <c r="C9" s="34"/>
      <c r="D9" s="34">
        <v>55000</v>
      </c>
      <c r="E9" s="34"/>
      <c r="F9" s="33"/>
      <c r="G9" s="33">
        <f t="shared" si="0"/>
        <v>55000</v>
      </c>
      <c r="H9" s="12"/>
      <c r="I9" s="12"/>
      <c r="J9" s="12"/>
      <c r="K9" s="12"/>
      <c r="L9" s="12"/>
      <c r="M9" s="12"/>
      <c r="N9" s="12"/>
      <c r="O9" s="12"/>
      <c r="P9" s="12"/>
      <c r="Q9" s="12"/>
      <c r="R9" s="12"/>
      <c r="S9" s="12"/>
    </row>
    <row r="10" spans="1:19" ht="12.95" customHeight="1" x14ac:dyDescent="0.2">
      <c r="A10" s="24" t="s">
        <v>29</v>
      </c>
      <c r="B10" s="33"/>
      <c r="C10" s="34"/>
      <c r="D10" s="34"/>
      <c r="E10" s="34">
        <v>55000</v>
      </c>
      <c r="F10" s="33"/>
      <c r="G10" s="33">
        <f t="shared" si="0"/>
        <v>55000</v>
      </c>
      <c r="H10" s="12"/>
      <c r="I10" s="12"/>
      <c r="J10" s="12"/>
      <c r="K10" s="12"/>
      <c r="L10" s="12"/>
      <c r="M10" s="12"/>
      <c r="N10" s="12"/>
      <c r="O10" s="12"/>
      <c r="P10" s="12"/>
      <c r="Q10" s="12"/>
      <c r="R10" s="12"/>
      <c r="S10" s="12"/>
    </row>
    <row r="11" spans="1:19" ht="12.95" customHeight="1" x14ac:dyDescent="0.2">
      <c r="A11" s="24" t="s">
        <v>29</v>
      </c>
      <c r="B11" s="33"/>
      <c r="C11" s="34"/>
      <c r="D11" s="34"/>
      <c r="E11" s="34">
        <v>55000</v>
      </c>
      <c r="F11" s="33"/>
      <c r="G11" s="33">
        <f t="shared" si="0"/>
        <v>55000</v>
      </c>
      <c r="H11" s="12"/>
      <c r="I11" s="12"/>
      <c r="J11" s="12"/>
      <c r="K11" s="12"/>
      <c r="L11" s="12"/>
      <c r="M11" s="12"/>
      <c r="N11" s="12"/>
      <c r="O11" s="12"/>
      <c r="P11" s="12"/>
      <c r="Q11" s="12"/>
      <c r="R11" s="12"/>
      <c r="S11" s="12"/>
    </row>
    <row r="12" spans="1:19" ht="12.95" customHeight="1" x14ac:dyDescent="0.2">
      <c r="A12" s="24" t="s">
        <v>29</v>
      </c>
      <c r="B12" s="33"/>
      <c r="C12" s="34"/>
      <c r="D12" s="34"/>
      <c r="E12" s="34"/>
      <c r="F12" s="33">
        <v>55000</v>
      </c>
      <c r="G12" s="33">
        <f t="shared" si="0"/>
        <v>55000</v>
      </c>
      <c r="H12" s="12"/>
      <c r="I12" s="12"/>
      <c r="J12" s="12"/>
      <c r="K12" s="12"/>
      <c r="L12" s="12"/>
      <c r="M12" s="12"/>
      <c r="N12" s="12"/>
      <c r="O12" s="12"/>
      <c r="P12" s="12"/>
      <c r="Q12" s="12"/>
      <c r="R12" s="12"/>
      <c r="S12" s="12"/>
    </row>
    <row r="13" spans="1:19" ht="12.95" customHeight="1" x14ac:dyDescent="0.2">
      <c r="A13" s="24" t="s">
        <v>29</v>
      </c>
      <c r="B13" s="33"/>
      <c r="C13" s="34"/>
      <c r="D13" s="34"/>
      <c r="E13" s="34"/>
      <c r="F13" s="33">
        <v>55000</v>
      </c>
      <c r="G13" s="33">
        <f t="shared" si="0"/>
        <v>55000</v>
      </c>
      <c r="H13" s="12"/>
      <c r="I13" s="12"/>
      <c r="J13" s="12"/>
      <c r="K13" s="12"/>
      <c r="L13" s="12"/>
      <c r="M13" s="12"/>
      <c r="N13" s="12"/>
      <c r="O13" s="12"/>
      <c r="P13" s="12"/>
      <c r="Q13" s="12"/>
      <c r="R13" s="12"/>
      <c r="S13" s="12"/>
    </row>
    <row r="14" spans="1:19" ht="12.95" customHeight="1" x14ac:dyDescent="0.2">
      <c r="B14" s="33"/>
      <c r="C14" s="33"/>
      <c r="D14" s="33"/>
      <c r="E14" s="34"/>
      <c r="F14" s="33"/>
      <c r="G14" s="33"/>
      <c r="H14" s="12"/>
      <c r="I14" s="12"/>
      <c r="J14" s="12"/>
      <c r="K14" s="12"/>
      <c r="L14" s="12"/>
      <c r="M14" s="12"/>
      <c r="N14" s="12"/>
      <c r="O14" s="12"/>
      <c r="P14" s="12"/>
      <c r="Q14" s="12"/>
      <c r="R14" s="12"/>
      <c r="S14" s="12"/>
    </row>
    <row r="15" spans="1:19" ht="12.95" customHeight="1" x14ac:dyDescent="0.2">
      <c r="A15" s="7" t="s">
        <v>11</v>
      </c>
      <c r="B15" s="33"/>
      <c r="C15" s="33"/>
      <c r="D15" s="33"/>
      <c r="E15" s="34"/>
      <c r="F15" s="33"/>
      <c r="G15" s="51"/>
      <c r="H15" s="12"/>
      <c r="I15" s="12"/>
      <c r="J15" s="12"/>
      <c r="K15" s="12"/>
      <c r="L15" s="12"/>
      <c r="M15" s="12"/>
      <c r="N15" s="12"/>
      <c r="O15" s="12"/>
      <c r="P15" s="12"/>
      <c r="Q15" s="12"/>
      <c r="R15" s="12"/>
      <c r="S15" s="12"/>
    </row>
    <row r="16" spans="1:19" ht="12.95" customHeight="1" x14ac:dyDescent="0.2">
      <c r="A16" s="24" t="s">
        <v>30</v>
      </c>
      <c r="B16" s="33"/>
      <c r="C16" s="33"/>
      <c r="D16" s="33">
        <v>25000</v>
      </c>
      <c r="E16" s="34"/>
      <c r="F16" s="33"/>
      <c r="G16" s="33">
        <f>SUM(B16:F16)</f>
        <v>25000</v>
      </c>
      <c r="H16" s="12"/>
      <c r="I16" s="12"/>
      <c r="J16" s="12"/>
      <c r="K16" s="12"/>
      <c r="L16" s="12"/>
      <c r="M16" s="12"/>
      <c r="N16" s="12"/>
      <c r="O16" s="12"/>
      <c r="P16" s="12"/>
      <c r="Q16" s="12"/>
      <c r="R16" s="12"/>
      <c r="S16" s="12"/>
    </row>
    <row r="17" spans="1:19" ht="12.95" customHeight="1" x14ac:dyDescent="0.2">
      <c r="B17" s="33"/>
      <c r="C17" s="33"/>
      <c r="D17" s="33"/>
      <c r="E17" s="34"/>
      <c r="F17" s="33"/>
      <c r="G17" s="33"/>
      <c r="H17" s="12"/>
      <c r="I17" s="12"/>
      <c r="J17" s="12"/>
      <c r="K17" s="12"/>
      <c r="L17" s="12"/>
      <c r="M17" s="12"/>
      <c r="N17" s="12"/>
      <c r="O17" s="12"/>
      <c r="P17" s="12"/>
      <c r="Q17" s="12"/>
      <c r="R17" s="12"/>
      <c r="S17" s="12"/>
    </row>
    <row r="18" spans="1:19" ht="12.95" customHeight="1" x14ac:dyDescent="0.2">
      <c r="B18" s="33"/>
      <c r="C18" s="33"/>
      <c r="D18" s="33"/>
      <c r="E18" s="34"/>
      <c r="F18" s="33"/>
      <c r="G18" s="33"/>
      <c r="H18" s="12"/>
      <c r="I18" s="12"/>
      <c r="J18" s="12"/>
      <c r="K18" s="12"/>
      <c r="L18" s="12"/>
      <c r="M18" s="12"/>
      <c r="N18" s="12"/>
      <c r="O18" s="12"/>
      <c r="P18" s="12"/>
      <c r="Q18" s="12"/>
      <c r="R18" s="12"/>
      <c r="S18" s="12"/>
    </row>
    <row r="19" spans="1:19" ht="12.95" customHeight="1" x14ac:dyDescent="0.2">
      <c r="B19" s="33"/>
      <c r="C19" s="33"/>
      <c r="D19" s="33"/>
      <c r="E19" s="34"/>
      <c r="F19" s="33"/>
      <c r="G19" s="33"/>
      <c r="H19" s="12"/>
      <c r="I19" s="12"/>
      <c r="J19" s="12"/>
      <c r="K19" s="12"/>
      <c r="L19" s="12"/>
      <c r="M19" s="12"/>
      <c r="N19" s="12"/>
      <c r="O19" s="12"/>
      <c r="P19" s="12"/>
      <c r="Q19" s="12"/>
      <c r="R19" s="12"/>
      <c r="S19" s="12"/>
    </row>
    <row r="20" spans="1:19" ht="12.95" customHeight="1" x14ac:dyDescent="0.2">
      <c r="A20" s="25" t="s">
        <v>20</v>
      </c>
      <c r="B20" s="53">
        <f t="shared" ref="B20:F20" si="1">SUM(B4:B18)</f>
        <v>0</v>
      </c>
      <c r="C20" s="53">
        <f t="shared" si="1"/>
        <v>100000</v>
      </c>
      <c r="D20" s="53">
        <f t="shared" si="1"/>
        <v>135000</v>
      </c>
      <c r="E20" s="53">
        <f t="shared" si="1"/>
        <v>110000</v>
      </c>
      <c r="F20" s="53">
        <f t="shared" si="1"/>
        <v>110000</v>
      </c>
      <c r="G20" s="53">
        <f>SUM(G4:G18)</f>
        <v>455000</v>
      </c>
      <c r="H20" s="12"/>
      <c r="I20" s="12"/>
      <c r="J20" s="12"/>
      <c r="K20" s="12"/>
      <c r="L20" s="12"/>
      <c r="M20" s="12"/>
      <c r="N20" s="12"/>
      <c r="O20" s="12"/>
      <c r="P20" s="12"/>
      <c r="Q20" s="12"/>
      <c r="R20" s="12"/>
      <c r="S20" s="12"/>
    </row>
    <row r="21" spans="1:19" ht="12.95" customHeight="1" x14ac:dyDescent="0.2">
      <c r="A21" s="25"/>
      <c r="B21" s="53"/>
      <c r="C21" s="53"/>
      <c r="D21" s="53"/>
      <c r="E21" s="50"/>
      <c r="F21" s="53"/>
      <c r="G21" s="53"/>
      <c r="H21" s="12"/>
      <c r="I21" s="12"/>
      <c r="J21" s="12"/>
      <c r="K21" s="12"/>
      <c r="L21" s="12"/>
      <c r="M21" s="12"/>
      <c r="N21" s="12"/>
      <c r="O21" s="12"/>
      <c r="P21" s="12"/>
      <c r="Q21" s="12"/>
      <c r="R21" s="12"/>
      <c r="S21" s="12"/>
    </row>
    <row r="22" spans="1:19" ht="12.95" customHeight="1" x14ac:dyDescent="0.2">
      <c r="B22" s="33"/>
      <c r="C22" s="33"/>
      <c r="D22" s="33"/>
      <c r="E22" s="34"/>
      <c r="F22" s="33"/>
      <c r="G22" s="33"/>
      <c r="H22" s="12"/>
      <c r="I22" s="12"/>
      <c r="J22" s="12"/>
      <c r="K22" s="12"/>
      <c r="L22" s="12"/>
      <c r="M22" s="12"/>
      <c r="N22" s="12"/>
      <c r="O22" s="12"/>
      <c r="P22" s="12"/>
      <c r="Q22" s="12"/>
      <c r="R22" s="12"/>
      <c r="S22" s="12"/>
    </row>
    <row r="23" spans="1:19" ht="12.95" customHeight="1" x14ac:dyDescent="0.2">
      <c r="B23" s="33"/>
      <c r="C23" s="33"/>
      <c r="D23" s="33"/>
      <c r="E23" s="34"/>
      <c r="F23" s="33"/>
      <c r="G23" s="33"/>
      <c r="H23" s="12"/>
      <c r="I23" s="12"/>
      <c r="J23" s="12"/>
      <c r="K23" s="12"/>
      <c r="L23" s="12"/>
      <c r="M23" s="12"/>
      <c r="N23" s="12"/>
      <c r="O23" s="12"/>
      <c r="P23" s="12"/>
      <c r="Q23" s="12"/>
      <c r="R23" s="12"/>
      <c r="S23" s="12"/>
    </row>
    <row r="24" spans="1:19" ht="12.95" customHeight="1" x14ac:dyDescent="0.2">
      <c r="B24" s="33"/>
      <c r="C24" s="33"/>
      <c r="D24" s="33"/>
      <c r="E24" s="34"/>
      <c r="F24" s="33"/>
      <c r="G24" s="33"/>
      <c r="H24" s="12"/>
      <c r="I24" s="12"/>
      <c r="J24" s="12"/>
      <c r="K24" s="12"/>
      <c r="L24" s="12"/>
      <c r="M24" s="12"/>
      <c r="N24" s="12"/>
      <c r="O24" s="12"/>
      <c r="P24" s="12"/>
      <c r="Q24" s="12"/>
      <c r="R24" s="12"/>
      <c r="S24" s="12"/>
    </row>
    <row r="25" spans="1:19" ht="12.95" customHeight="1" x14ac:dyDescent="0.2">
      <c r="B25" s="33"/>
      <c r="C25" s="33"/>
      <c r="D25" s="33"/>
      <c r="E25" s="34"/>
      <c r="F25" s="33"/>
      <c r="G25" s="33"/>
      <c r="H25" s="12"/>
      <c r="I25" s="12"/>
      <c r="J25" s="12"/>
      <c r="K25" s="12"/>
      <c r="L25" s="12"/>
      <c r="M25" s="12"/>
      <c r="N25" s="12"/>
      <c r="O25" s="12"/>
      <c r="P25" s="12"/>
      <c r="Q25" s="12"/>
      <c r="R25" s="12"/>
      <c r="S25" s="12"/>
    </row>
    <row r="26" spans="1:19" ht="12.95" customHeight="1" x14ac:dyDescent="0.2">
      <c r="B26" s="33"/>
      <c r="C26" s="33"/>
      <c r="D26" s="33"/>
      <c r="E26" s="34"/>
      <c r="F26" s="33"/>
      <c r="G26" s="33"/>
      <c r="H26" s="12"/>
      <c r="I26" s="12"/>
      <c r="J26" s="12"/>
      <c r="K26" s="12"/>
      <c r="L26" s="12"/>
      <c r="M26" s="12"/>
      <c r="N26" s="12"/>
      <c r="O26" s="12"/>
      <c r="P26" s="12"/>
      <c r="Q26" s="12"/>
      <c r="R26" s="12"/>
      <c r="S26" s="12"/>
    </row>
    <row r="27" spans="1:19" ht="12.95" customHeight="1" x14ac:dyDescent="0.2">
      <c r="B27" s="33"/>
      <c r="C27" s="33"/>
      <c r="D27" s="33"/>
      <c r="E27" s="34"/>
      <c r="F27" s="33"/>
      <c r="G27" s="33"/>
      <c r="H27" s="12"/>
      <c r="I27" s="12"/>
      <c r="J27" s="12"/>
      <c r="K27" s="12"/>
      <c r="L27" s="12"/>
      <c r="M27" s="12"/>
      <c r="N27" s="12"/>
      <c r="O27" s="12"/>
      <c r="P27" s="12"/>
      <c r="Q27" s="12"/>
      <c r="R27" s="12"/>
      <c r="S27" s="12"/>
    </row>
    <row r="28" spans="1:19" ht="12.95" customHeight="1" x14ac:dyDescent="0.2">
      <c r="B28" s="12"/>
      <c r="C28" s="12"/>
      <c r="D28" s="12"/>
      <c r="E28" s="10"/>
      <c r="F28" s="12"/>
      <c r="H28" s="12"/>
      <c r="I28" s="12"/>
      <c r="J28" s="12"/>
      <c r="K28" s="12"/>
      <c r="L28" s="12"/>
      <c r="M28" s="12"/>
      <c r="N28" s="12"/>
      <c r="O28" s="12"/>
      <c r="P28" s="12"/>
      <c r="Q28" s="12"/>
      <c r="R28" s="12"/>
      <c r="S28" s="12"/>
    </row>
    <row r="29" spans="1:19" ht="12.95" customHeight="1" x14ac:dyDescent="0.2">
      <c r="B29" s="12"/>
      <c r="C29" s="12"/>
      <c r="D29" s="12"/>
      <c r="E29" s="10"/>
      <c r="F29" s="12"/>
      <c r="H29" s="12"/>
      <c r="I29" s="12"/>
      <c r="J29" s="12"/>
      <c r="K29" s="12"/>
      <c r="L29" s="12"/>
      <c r="M29" s="12"/>
      <c r="N29" s="12"/>
      <c r="O29" s="12"/>
      <c r="P29" s="12"/>
      <c r="Q29" s="12"/>
      <c r="R29" s="12"/>
      <c r="S29" s="12"/>
    </row>
    <row r="30" spans="1:19" ht="12.95" customHeight="1" x14ac:dyDescent="0.2">
      <c r="B30" s="12"/>
      <c r="C30" s="12"/>
      <c r="D30" s="12"/>
      <c r="E30" s="10"/>
      <c r="F30" s="12"/>
      <c r="H30" s="12"/>
      <c r="I30" s="12"/>
      <c r="J30" s="12"/>
      <c r="K30" s="12"/>
      <c r="L30" s="12"/>
      <c r="M30" s="12"/>
      <c r="N30" s="12"/>
      <c r="O30" s="12"/>
      <c r="P30" s="12"/>
      <c r="Q30" s="12"/>
      <c r="R30" s="12"/>
      <c r="S30" s="12"/>
    </row>
    <row r="31" spans="1:19" ht="12.95" customHeight="1" x14ac:dyDescent="0.2">
      <c r="B31" s="12"/>
      <c r="C31" s="12"/>
      <c r="D31" s="12"/>
      <c r="E31" s="10"/>
      <c r="F31" s="12"/>
      <c r="H31" s="12"/>
      <c r="I31" s="12"/>
      <c r="J31" s="12"/>
      <c r="K31" s="12"/>
      <c r="L31" s="12"/>
      <c r="M31" s="12"/>
      <c r="N31" s="12"/>
      <c r="O31" s="12"/>
      <c r="P31" s="12"/>
      <c r="Q31" s="12"/>
      <c r="R31" s="12"/>
      <c r="S31" s="12"/>
    </row>
    <row r="32" spans="1:19" ht="12.95" customHeight="1" x14ac:dyDescent="0.2">
      <c r="B32" s="12"/>
      <c r="C32" s="12"/>
      <c r="D32" s="12"/>
      <c r="E32" s="12"/>
      <c r="F32" s="12"/>
      <c r="H32" s="12"/>
      <c r="I32" s="12"/>
      <c r="J32" s="12"/>
      <c r="K32" s="12"/>
      <c r="L32" s="12"/>
      <c r="M32" s="12"/>
      <c r="N32" s="12"/>
      <c r="O32" s="12"/>
      <c r="P32" s="12"/>
      <c r="Q32" s="12"/>
      <c r="R32" s="12"/>
      <c r="S32" s="12"/>
    </row>
    <row r="33" ht="12.95" customHeight="1" x14ac:dyDescent="0.2"/>
    <row r="34" ht="12.95" customHeight="1" x14ac:dyDescent="0.2"/>
    <row r="35" ht="12.95" customHeight="1" x14ac:dyDescent="0.2"/>
    <row r="36" ht="12.95" customHeight="1" x14ac:dyDescent="0.2"/>
    <row r="37" ht="12.95" customHeight="1" x14ac:dyDescent="0.2"/>
    <row r="38" ht="12.95" customHeight="1" x14ac:dyDescent="0.2"/>
    <row r="39" ht="12.95" customHeight="1" x14ac:dyDescent="0.2"/>
  </sheetData>
  <printOptions gridLines="1"/>
  <pageMargins left="0.7" right="0.7" top="0.75" bottom="0.75" header="0.3" footer="0.3"/>
  <pageSetup scale="95" fitToHeight="0" orientation="portrait" r:id="rId1"/>
  <headerFooter>
    <oddFooter>&amp;LPolice Department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250"/>
  <sheetViews>
    <sheetView topLeftCell="A7" zoomScaleNormal="100" workbookViewId="0">
      <selection activeCell="A6" sqref="A6"/>
    </sheetView>
  </sheetViews>
  <sheetFormatPr defaultRowHeight="12.75" x14ac:dyDescent="0.2"/>
  <cols>
    <col min="1" max="1" width="30.7109375" style="24" customWidth="1"/>
    <col min="2" max="6" width="10.7109375" style="12" customWidth="1"/>
    <col min="7" max="7" width="10.7109375" style="24" customWidth="1"/>
    <col min="8" max="10" width="9.140625" style="24"/>
    <col min="11" max="11" width="10.140625" style="12" bestFit="1" customWidth="1"/>
    <col min="12" max="16384" width="9.140625" style="24"/>
  </cols>
  <sheetData>
    <row r="1" spans="1:7" ht="61.5" customHeight="1" thickBot="1" x14ac:dyDescent="0.25">
      <c r="A1" s="23" t="s">
        <v>9</v>
      </c>
      <c r="B1" s="8" t="s">
        <v>3</v>
      </c>
      <c r="C1" s="8" t="s">
        <v>4</v>
      </c>
      <c r="D1" s="8" t="s">
        <v>5</v>
      </c>
      <c r="E1" s="8" t="s">
        <v>6</v>
      </c>
      <c r="F1" s="8" t="s">
        <v>7</v>
      </c>
      <c r="G1" s="19" t="s">
        <v>20</v>
      </c>
    </row>
    <row r="2" spans="1:7" ht="12.95" customHeight="1" x14ac:dyDescent="0.2">
      <c r="A2" s="1" t="s">
        <v>0</v>
      </c>
      <c r="B2" s="46"/>
      <c r="C2" s="47"/>
      <c r="D2" s="47"/>
      <c r="E2" s="47"/>
      <c r="F2" s="47"/>
      <c r="G2" s="46"/>
    </row>
    <row r="3" spans="1:7" ht="12.95" customHeight="1" x14ac:dyDescent="0.2">
      <c r="A3" s="7" t="s">
        <v>10</v>
      </c>
      <c r="B3" s="47"/>
      <c r="C3" s="47"/>
      <c r="D3" s="47"/>
      <c r="E3" s="48"/>
      <c r="F3" s="47"/>
      <c r="G3" s="52"/>
    </row>
    <row r="4" spans="1:7" ht="12.95" customHeight="1" x14ac:dyDescent="0.2">
      <c r="A4" s="24" t="s">
        <v>41</v>
      </c>
      <c r="B4" s="47"/>
      <c r="C4" s="47"/>
      <c r="D4" s="47"/>
      <c r="E4" s="48">
        <v>200000</v>
      </c>
      <c r="F4" s="47"/>
      <c r="G4" s="47">
        <f>SUM(B4:F4)</f>
        <v>200000</v>
      </c>
    </row>
    <row r="5" spans="1:7" ht="12.95" customHeight="1" x14ac:dyDescent="0.2">
      <c r="B5" s="47"/>
      <c r="C5" s="47"/>
      <c r="D5" s="47"/>
      <c r="E5" s="48"/>
      <c r="F5" s="47"/>
      <c r="G5" s="47"/>
    </row>
    <row r="6" spans="1:7" ht="12.95" customHeight="1" x14ac:dyDescent="0.2">
      <c r="B6" s="47"/>
      <c r="C6" s="47"/>
      <c r="D6" s="47"/>
      <c r="E6" s="48"/>
      <c r="F6" s="47"/>
      <c r="G6" s="47"/>
    </row>
    <row r="7" spans="1:7" ht="12.95" customHeight="1" x14ac:dyDescent="0.2">
      <c r="B7" s="47"/>
      <c r="C7" s="47"/>
      <c r="D7" s="47"/>
      <c r="E7" s="48"/>
      <c r="F7" s="47"/>
      <c r="G7" s="47"/>
    </row>
    <row r="8" spans="1:7" ht="12.95" customHeight="1" x14ac:dyDescent="0.2">
      <c r="B8" s="47"/>
      <c r="C8" s="47"/>
      <c r="D8" s="47"/>
      <c r="E8" s="48"/>
      <c r="F8" s="47"/>
      <c r="G8" s="47"/>
    </row>
    <row r="9" spans="1:7" ht="12.95" customHeight="1" x14ac:dyDescent="0.2">
      <c r="A9" s="7" t="s">
        <v>11</v>
      </c>
      <c r="B9" s="47"/>
      <c r="C9" s="47"/>
      <c r="D9" s="47"/>
      <c r="E9" s="48"/>
      <c r="F9" s="47"/>
      <c r="G9" s="52"/>
    </row>
    <row r="10" spans="1:7" ht="12.95" customHeight="1" x14ac:dyDescent="0.2">
      <c r="A10" s="24" t="s">
        <v>42</v>
      </c>
      <c r="B10" s="47">
        <v>65632</v>
      </c>
      <c r="C10" s="47"/>
      <c r="D10" s="47"/>
      <c r="E10" s="48"/>
      <c r="F10" s="47"/>
      <c r="G10" s="47">
        <f t="shared" ref="G10:G16" si="0">SUM(B10:F10)</f>
        <v>65632</v>
      </c>
    </row>
    <row r="11" spans="1:7" ht="12.95" customHeight="1" x14ac:dyDescent="0.2">
      <c r="A11" s="24" t="s">
        <v>43</v>
      </c>
      <c r="B11" s="47">
        <v>110482</v>
      </c>
      <c r="C11" s="47"/>
      <c r="D11" s="47"/>
      <c r="E11" s="48"/>
      <c r="F11" s="47"/>
      <c r="G11" s="47">
        <f t="shared" si="0"/>
        <v>110482</v>
      </c>
    </row>
    <row r="12" spans="1:7" ht="12.95" customHeight="1" x14ac:dyDescent="0.2">
      <c r="A12" s="24" t="s">
        <v>44</v>
      </c>
      <c r="B12" s="47"/>
      <c r="C12" s="47">
        <v>28000</v>
      </c>
      <c r="D12" s="47"/>
      <c r="E12" s="48"/>
      <c r="F12" s="47"/>
      <c r="G12" s="47">
        <f t="shared" si="0"/>
        <v>28000</v>
      </c>
    </row>
    <row r="13" spans="1:7" ht="12.95" customHeight="1" x14ac:dyDescent="0.2">
      <c r="A13" s="24" t="s">
        <v>45</v>
      </c>
      <c r="B13" s="47"/>
      <c r="C13" s="47"/>
      <c r="D13" s="47">
        <v>152000</v>
      </c>
      <c r="E13" s="48"/>
      <c r="F13" s="47"/>
      <c r="G13" s="47">
        <f t="shared" si="0"/>
        <v>152000</v>
      </c>
    </row>
    <row r="14" spans="1:7" ht="12.95" customHeight="1" x14ac:dyDescent="0.2">
      <c r="A14" s="24" t="s">
        <v>46</v>
      </c>
      <c r="B14" s="47"/>
      <c r="C14" s="47"/>
      <c r="D14" s="47"/>
      <c r="E14" s="48">
        <v>150000</v>
      </c>
      <c r="F14" s="47"/>
      <c r="G14" s="47">
        <f t="shared" si="0"/>
        <v>150000</v>
      </c>
    </row>
    <row r="15" spans="1:7" ht="12.95" customHeight="1" x14ac:dyDescent="0.2">
      <c r="A15" s="24" t="s">
        <v>47</v>
      </c>
      <c r="B15" s="47">
        <v>42887</v>
      </c>
      <c r="C15" s="47"/>
      <c r="D15" s="47"/>
      <c r="E15" s="48"/>
      <c r="F15" s="47"/>
      <c r="G15" s="47">
        <f t="shared" si="0"/>
        <v>42887</v>
      </c>
    </row>
    <row r="16" spans="1:7" ht="12.95" customHeight="1" x14ac:dyDescent="0.2">
      <c r="A16" s="24" t="s">
        <v>48</v>
      </c>
      <c r="B16" s="47">
        <v>59000</v>
      </c>
      <c r="C16" s="47"/>
      <c r="D16" s="47"/>
      <c r="E16" s="48"/>
      <c r="F16" s="47"/>
      <c r="G16" s="47">
        <f t="shared" si="0"/>
        <v>59000</v>
      </c>
    </row>
    <row r="17" spans="1:11" ht="12.95" customHeight="1" x14ac:dyDescent="0.2">
      <c r="B17" s="47"/>
      <c r="C17" s="47"/>
      <c r="D17" s="47"/>
      <c r="E17" s="48"/>
      <c r="F17" s="47"/>
      <c r="G17" s="47"/>
    </row>
    <row r="18" spans="1:11" ht="12.95" customHeight="1" x14ac:dyDescent="0.2">
      <c r="B18" s="47"/>
      <c r="C18" s="47"/>
      <c r="D18" s="47"/>
      <c r="E18" s="47"/>
      <c r="F18" s="47"/>
      <c r="G18" s="47"/>
    </row>
    <row r="19" spans="1:11" ht="12.95" customHeight="1" x14ac:dyDescent="0.2">
      <c r="B19" s="47"/>
      <c r="C19" s="47"/>
      <c r="D19" s="47"/>
      <c r="E19" s="47"/>
      <c r="F19" s="47"/>
      <c r="G19" s="47"/>
    </row>
    <row r="20" spans="1:11" ht="12.95" customHeight="1" x14ac:dyDescent="0.2">
      <c r="B20" s="47"/>
      <c r="C20" s="47"/>
      <c r="D20" s="47"/>
      <c r="E20" s="47"/>
      <c r="F20" s="47"/>
      <c r="G20" s="47"/>
    </row>
    <row r="21" spans="1:11" s="25" customFormat="1" ht="12.95" customHeight="1" x14ac:dyDescent="0.2">
      <c r="A21" s="25" t="s">
        <v>20</v>
      </c>
      <c r="B21" s="54">
        <f>SUM(B4:B17)</f>
        <v>278001</v>
      </c>
      <c r="C21" s="54">
        <f>SUM(C4:C17)</f>
        <v>28000</v>
      </c>
      <c r="D21" s="54">
        <f>SUM(D4:D17)</f>
        <v>152000</v>
      </c>
      <c r="E21" s="54">
        <f>SUM(E4:E17)</f>
        <v>350000</v>
      </c>
      <c r="F21" s="54"/>
      <c r="G21" s="54">
        <f>SUM(G4:G17)</f>
        <v>808001</v>
      </c>
      <c r="K21" s="55"/>
    </row>
    <row r="22" spans="1:11" ht="12.95" customHeight="1" x14ac:dyDescent="0.2">
      <c r="B22" s="47"/>
      <c r="C22" s="47"/>
      <c r="D22" s="47"/>
      <c r="E22" s="47"/>
      <c r="F22" s="47"/>
      <c r="G22" s="47"/>
    </row>
    <row r="23" spans="1:11" ht="12.95" customHeight="1" x14ac:dyDescent="0.2">
      <c r="B23" s="47"/>
      <c r="C23" s="47"/>
      <c r="D23" s="47"/>
      <c r="E23" s="47"/>
      <c r="F23" s="47"/>
      <c r="G23" s="47"/>
    </row>
    <row r="24" spans="1:11" ht="12.95" customHeight="1" x14ac:dyDescent="0.2"/>
    <row r="25" spans="1:11" ht="12.95" customHeight="1" x14ac:dyDescent="0.2"/>
    <row r="26" spans="1:11" ht="12.95" customHeight="1" x14ac:dyDescent="0.2"/>
    <row r="27" spans="1:11" ht="12.95" customHeight="1" x14ac:dyDescent="0.2"/>
    <row r="28" spans="1:11" ht="12.95" customHeight="1" x14ac:dyDescent="0.2"/>
    <row r="29" spans="1:11" ht="12.95" customHeight="1" x14ac:dyDescent="0.2"/>
    <row r="30" spans="1:11" ht="12.95" customHeight="1" x14ac:dyDescent="0.2"/>
    <row r="31" spans="1:11" ht="12.95" customHeight="1" x14ac:dyDescent="0.2"/>
    <row r="32" spans="1:11" ht="12.95" customHeight="1" x14ac:dyDescent="0.2"/>
    <row r="33" ht="12.95" customHeight="1" x14ac:dyDescent="0.2"/>
    <row r="34" ht="12.95" customHeight="1" x14ac:dyDescent="0.2"/>
    <row r="35" ht="12.95" customHeight="1" x14ac:dyDescent="0.2"/>
    <row r="36" ht="12.95" customHeight="1" x14ac:dyDescent="0.2"/>
    <row r="37" ht="12.95" customHeight="1" x14ac:dyDescent="0.2"/>
    <row r="38" ht="12.95" customHeight="1" x14ac:dyDescent="0.2"/>
    <row r="39" ht="12.95" customHeight="1" x14ac:dyDescent="0.2"/>
    <row r="40" ht="12.95" customHeight="1" x14ac:dyDescent="0.2"/>
    <row r="41" ht="12.95" customHeight="1" x14ac:dyDescent="0.2"/>
    <row r="42" ht="12.95" customHeight="1" x14ac:dyDescent="0.2"/>
    <row r="43" ht="12.95" customHeight="1" x14ac:dyDescent="0.2"/>
    <row r="44" ht="12.95" customHeight="1" x14ac:dyDescent="0.2"/>
    <row r="45" ht="12.95" customHeight="1" x14ac:dyDescent="0.2"/>
    <row r="46" ht="12.95" customHeight="1" x14ac:dyDescent="0.2"/>
    <row r="47" ht="12.95" customHeight="1" x14ac:dyDescent="0.2"/>
    <row r="48" ht="12.95" customHeight="1" x14ac:dyDescent="0.2"/>
    <row r="49" ht="12.95" customHeight="1" x14ac:dyDescent="0.2"/>
    <row r="50" ht="12.95" customHeight="1" x14ac:dyDescent="0.2"/>
    <row r="51" ht="12.95" customHeight="1" x14ac:dyDescent="0.2"/>
    <row r="52" ht="12.95" customHeight="1" x14ac:dyDescent="0.2"/>
    <row r="53" ht="12.95" customHeight="1" x14ac:dyDescent="0.2"/>
    <row r="54" ht="12.95" customHeight="1" x14ac:dyDescent="0.2"/>
    <row r="55" ht="12.95" customHeight="1" x14ac:dyDescent="0.2"/>
    <row r="56" ht="12.95" customHeight="1" x14ac:dyDescent="0.2"/>
    <row r="57" ht="12.95" customHeight="1" x14ac:dyDescent="0.2"/>
    <row r="58" ht="12.95" customHeight="1" x14ac:dyDescent="0.2"/>
    <row r="59" ht="12.95" customHeight="1" x14ac:dyDescent="0.2"/>
    <row r="60" ht="12.95" customHeight="1" x14ac:dyDescent="0.2"/>
    <row r="61" ht="12.95" customHeight="1" x14ac:dyDescent="0.2"/>
    <row r="62" ht="12.95" customHeight="1" x14ac:dyDescent="0.2"/>
    <row r="63" ht="12.95" customHeight="1" x14ac:dyDescent="0.2"/>
    <row r="64" ht="12.95" customHeight="1" x14ac:dyDescent="0.2"/>
    <row r="65" ht="12.95" customHeight="1" x14ac:dyDescent="0.2"/>
    <row r="66" ht="12.95" customHeight="1" x14ac:dyDescent="0.2"/>
    <row r="67" ht="12.95" customHeight="1" x14ac:dyDescent="0.2"/>
    <row r="68" ht="12.95" customHeight="1" x14ac:dyDescent="0.2"/>
    <row r="69" ht="12.95" customHeight="1" x14ac:dyDescent="0.2"/>
    <row r="70" ht="12.95" customHeight="1" x14ac:dyDescent="0.2"/>
    <row r="71" ht="12.95" customHeight="1" x14ac:dyDescent="0.2"/>
    <row r="72" ht="12.95" customHeight="1" x14ac:dyDescent="0.2"/>
    <row r="73" ht="12.95" customHeight="1" x14ac:dyDescent="0.2"/>
    <row r="74" ht="12.95" customHeight="1" x14ac:dyDescent="0.2"/>
    <row r="75" ht="12.95" customHeight="1" x14ac:dyDescent="0.2"/>
    <row r="76" ht="12.95" customHeight="1" x14ac:dyDescent="0.2"/>
    <row r="77" ht="12.95" customHeight="1" x14ac:dyDescent="0.2"/>
    <row r="78" ht="12.95" customHeight="1" x14ac:dyDescent="0.2"/>
    <row r="79" ht="12.95" customHeight="1" x14ac:dyDescent="0.2"/>
    <row r="80" ht="12.95" customHeight="1" x14ac:dyDescent="0.2"/>
    <row r="81" ht="12.95" customHeight="1" x14ac:dyDescent="0.2"/>
    <row r="82" ht="12.95" customHeight="1" x14ac:dyDescent="0.2"/>
    <row r="83" ht="12.95" customHeight="1" x14ac:dyDescent="0.2"/>
    <row r="84" ht="12.95" customHeight="1" x14ac:dyDescent="0.2"/>
    <row r="85" ht="12.95" customHeight="1" x14ac:dyDescent="0.2"/>
    <row r="86" ht="12.95" customHeight="1" x14ac:dyDescent="0.2"/>
    <row r="87" ht="12.95" customHeight="1" x14ac:dyDescent="0.2"/>
    <row r="88" ht="12.95" customHeight="1" x14ac:dyDescent="0.2"/>
    <row r="89" ht="12.95" customHeight="1" x14ac:dyDescent="0.2"/>
    <row r="90" ht="12.95" customHeight="1" x14ac:dyDescent="0.2"/>
    <row r="91" ht="12.95" customHeight="1" x14ac:dyDescent="0.2"/>
    <row r="92" ht="12.95" customHeight="1" x14ac:dyDescent="0.2"/>
    <row r="93" ht="12.95" customHeight="1" x14ac:dyDescent="0.2"/>
    <row r="94" ht="12.95" customHeight="1" x14ac:dyDescent="0.2"/>
    <row r="95" ht="12.95" customHeight="1" x14ac:dyDescent="0.2"/>
    <row r="96" ht="12.95" customHeight="1" x14ac:dyDescent="0.2"/>
    <row r="97" ht="12.95" customHeight="1" x14ac:dyDescent="0.2"/>
    <row r="98" ht="12.95" customHeight="1" x14ac:dyDescent="0.2"/>
    <row r="99" ht="12.95" customHeight="1" x14ac:dyDescent="0.2"/>
    <row r="100" ht="12.95" customHeight="1" x14ac:dyDescent="0.2"/>
    <row r="101" ht="12.95" customHeight="1" x14ac:dyDescent="0.2"/>
    <row r="102" ht="12.95" customHeight="1" x14ac:dyDescent="0.2"/>
    <row r="103" ht="12.95" customHeight="1" x14ac:dyDescent="0.2"/>
    <row r="104" ht="12.95" customHeight="1" x14ac:dyDescent="0.2"/>
    <row r="105" ht="12.95" customHeight="1" x14ac:dyDescent="0.2"/>
    <row r="106" ht="12.95" customHeight="1" x14ac:dyDescent="0.2"/>
    <row r="107" ht="12.95" customHeight="1" x14ac:dyDescent="0.2"/>
    <row r="108" ht="12.95" customHeight="1" x14ac:dyDescent="0.2"/>
    <row r="109" ht="12.95" customHeight="1" x14ac:dyDescent="0.2"/>
    <row r="110" ht="12.95" customHeight="1" x14ac:dyDescent="0.2"/>
    <row r="111" ht="12.95" customHeight="1" x14ac:dyDescent="0.2"/>
    <row r="112" ht="12.95" customHeight="1" x14ac:dyDescent="0.2"/>
    <row r="113" ht="12.95" customHeight="1" x14ac:dyDescent="0.2"/>
    <row r="114" ht="12.95" customHeight="1" x14ac:dyDescent="0.2"/>
    <row r="115" ht="12.95" customHeight="1" x14ac:dyDescent="0.2"/>
    <row r="116" ht="12.95" customHeight="1" x14ac:dyDescent="0.2"/>
    <row r="117" ht="12.95" customHeight="1" x14ac:dyDescent="0.2"/>
    <row r="118" ht="12.95" customHeight="1" x14ac:dyDescent="0.2"/>
    <row r="119" ht="12.95" customHeight="1" x14ac:dyDescent="0.2"/>
    <row r="120" ht="12.95" customHeight="1" x14ac:dyDescent="0.2"/>
    <row r="121" ht="12.95" customHeight="1" x14ac:dyDescent="0.2"/>
    <row r="122" ht="12.95" customHeight="1" x14ac:dyDescent="0.2"/>
    <row r="123" ht="12.95" customHeight="1" x14ac:dyDescent="0.2"/>
    <row r="124" ht="12.95" customHeight="1" x14ac:dyDescent="0.2"/>
    <row r="125" ht="12.95" customHeight="1" x14ac:dyDescent="0.2"/>
    <row r="126" ht="12.95" customHeight="1" x14ac:dyDescent="0.2"/>
    <row r="127" ht="12.95" customHeight="1" x14ac:dyDescent="0.2"/>
    <row r="128" ht="12.95" customHeight="1" x14ac:dyDescent="0.2"/>
    <row r="129" ht="12.95" customHeight="1" x14ac:dyDescent="0.2"/>
    <row r="130" ht="12.95" customHeight="1" x14ac:dyDescent="0.2"/>
    <row r="131" ht="12.95" customHeight="1" x14ac:dyDescent="0.2"/>
    <row r="132" ht="12.95" customHeight="1" x14ac:dyDescent="0.2"/>
    <row r="133" ht="12.95" customHeight="1" x14ac:dyDescent="0.2"/>
    <row r="134" ht="12.95" customHeight="1" x14ac:dyDescent="0.2"/>
    <row r="135" ht="12.95" customHeight="1" x14ac:dyDescent="0.2"/>
    <row r="136" ht="12.95" customHeight="1" x14ac:dyDescent="0.2"/>
    <row r="137" ht="12.95" customHeight="1" x14ac:dyDescent="0.2"/>
    <row r="138" ht="12.95" customHeight="1" x14ac:dyDescent="0.2"/>
    <row r="139" ht="12.95" customHeight="1" x14ac:dyDescent="0.2"/>
    <row r="140" ht="12.95" customHeight="1" x14ac:dyDescent="0.2"/>
    <row r="141" ht="12.95" customHeight="1" x14ac:dyDescent="0.2"/>
    <row r="142" ht="12.95" customHeight="1" x14ac:dyDescent="0.2"/>
    <row r="143" ht="12.95" customHeight="1" x14ac:dyDescent="0.2"/>
    <row r="144" ht="12.95" customHeight="1" x14ac:dyDescent="0.2"/>
    <row r="145" ht="12.95" customHeight="1" x14ac:dyDescent="0.2"/>
    <row r="146" ht="12.95" customHeight="1" x14ac:dyDescent="0.2"/>
    <row r="147" ht="12.95" customHeight="1" x14ac:dyDescent="0.2"/>
    <row r="148" ht="12.95" customHeight="1" x14ac:dyDescent="0.2"/>
    <row r="149" ht="12.95" customHeight="1" x14ac:dyDescent="0.2"/>
    <row r="150" ht="12.95" customHeight="1" x14ac:dyDescent="0.2"/>
    <row r="151" ht="12.95" customHeight="1" x14ac:dyDescent="0.2"/>
    <row r="152" ht="12.95" customHeight="1" x14ac:dyDescent="0.2"/>
    <row r="153" ht="12.95" customHeight="1" x14ac:dyDescent="0.2"/>
    <row r="154" ht="12.95" customHeight="1" x14ac:dyDescent="0.2"/>
    <row r="155" ht="12.95" customHeight="1" x14ac:dyDescent="0.2"/>
    <row r="156" ht="12.95" customHeight="1" x14ac:dyDescent="0.2"/>
    <row r="157" ht="12.95" customHeight="1" x14ac:dyDescent="0.2"/>
    <row r="158" ht="12.95" customHeight="1" x14ac:dyDescent="0.2"/>
    <row r="159" ht="12.95" customHeight="1" x14ac:dyDescent="0.2"/>
    <row r="160" ht="12.95" customHeight="1" x14ac:dyDescent="0.2"/>
    <row r="161" ht="12.95" customHeight="1" x14ac:dyDescent="0.2"/>
    <row r="162" ht="12.95" customHeight="1" x14ac:dyDescent="0.2"/>
    <row r="163" ht="12.95" customHeight="1" x14ac:dyDescent="0.2"/>
    <row r="164" ht="12.95" customHeight="1" x14ac:dyDescent="0.2"/>
    <row r="165" ht="12.95" customHeight="1" x14ac:dyDescent="0.2"/>
    <row r="166" ht="12.95" customHeight="1" x14ac:dyDescent="0.2"/>
    <row r="167" ht="12.95" customHeight="1" x14ac:dyDescent="0.2"/>
    <row r="168" ht="12.95" customHeight="1" x14ac:dyDescent="0.2"/>
    <row r="169" ht="12.95" customHeight="1" x14ac:dyDescent="0.2"/>
    <row r="170" ht="12.95" customHeight="1" x14ac:dyDescent="0.2"/>
    <row r="171" ht="12.95" customHeight="1" x14ac:dyDescent="0.2"/>
    <row r="172" ht="12.95" customHeight="1" x14ac:dyDescent="0.2"/>
    <row r="173" ht="12.95" customHeight="1" x14ac:dyDescent="0.2"/>
    <row r="174" ht="12.95" customHeight="1" x14ac:dyDescent="0.2"/>
    <row r="175" ht="12.95" customHeight="1" x14ac:dyDescent="0.2"/>
    <row r="176" ht="12.95" customHeight="1" x14ac:dyDescent="0.2"/>
    <row r="177" ht="12.95" customHeight="1" x14ac:dyDescent="0.2"/>
    <row r="178" ht="12.95" customHeight="1" x14ac:dyDescent="0.2"/>
    <row r="179" ht="12.95" customHeight="1" x14ac:dyDescent="0.2"/>
    <row r="180" ht="12.95" customHeight="1" x14ac:dyDescent="0.2"/>
    <row r="181" ht="12.95" customHeight="1" x14ac:dyDescent="0.2"/>
    <row r="182" ht="12.95" customHeight="1" x14ac:dyDescent="0.2"/>
    <row r="183" ht="12.95" customHeight="1" x14ac:dyDescent="0.2"/>
    <row r="184" ht="12.95" customHeight="1" x14ac:dyDescent="0.2"/>
    <row r="185" ht="12.95" customHeight="1" x14ac:dyDescent="0.2"/>
    <row r="186" ht="12.95" customHeight="1" x14ac:dyDescent="0.2"/>
    <row r="187" ht="12.95" customHeight="1" x14ac:dyDescent="0.2"/>
    <row r="188" ht="12.95" customHeight="1" x14ac:dyDescent="0.2"/>
    <row r="189" ht="12.95" customHeight="1" x14ac:dyDescent="0.2"/>
    <row r="190" ht="12.95" customHeight="1" x14ac:dyDescent="0.2"/>
    <row r="191" ht="12.95" customHeight="1" x14ac:dyDescent="0.2"/>
    <row r="192" ht="12.95" customHeight="1" x14ac:dyDescent="0.2"/>
    <row r="193" ht="12.95" customHeight="1" x14ac:dyDescent="0.2"/>
    <row r="194" ht="12.95" customHeight="1" x14ac:dyDescent="0.2"/>
    <row r="195" ht="12.95" customHeight="1" x14ac:dyDescent="0.2"/>
    <row r="196" ht="12.95" customHeight="1" x14ac:dyDescent="0.2"/>
    <row r="197" ht="12.95" customHeight="1" x14ac:dyDescent="0.2"/>
    <row r="198" ht="12.95" customHeight="1" x14ac:dyDescent="0.2"/>
    <row r="199" ht="12.95" customHeight="1" x14ac:dyDescent="0.2"/>
    <row r="200" ht="12.95" customHeight="1" x14ac:dyDescent="0.2"/>
    <row r="201" ht="12.95" customHeight="1" x14ac:dyDescent="0.2"/>
    <row r="202" ht="12.95" customHeight="1" x14ac:dyDescent="0.2"/>
    <row r="203" ht="12.95" customHeight="1" x14ac:dyDescent="0.2"/>
    <row r="204" ht="12.95" customHeight="1" x14ac:dyDescent="0.2"/>
    <row r="205" ht="12.95" customHeight="1" x14ac:dyDescent="0.2"/>
    <row r="206" ht="12.95" customHeight="1" x14ac:dyDescent="0.2"/>
    <row r="207" ht="12.95" customHeight="1" x14ac:dyDescent="0.2"/>
    <row r="208" ht="12.95" customHeight="1" x14ac:dyDescent="0.2"/>
    <row r="209" ht="12.95" customHeight="1" x14ac:dyDescent="0.2"/>
    <row r="210" ht="12.95" customHeight="1" x14ac:dyDescent="0.2"/>
    <row r="211" ht="12.95" customHeight="1" x14ac:dyDescent="0.2"/>
    <row r="212" ht="12.95" customHeight="1" x14ac:dyDescent="0.2"/>
    <row r="213" ht="12.95" customHeight="1" x14ac:dyDescent="0.2"/>
    <row r="214" ht="12.95" customHeight="1" x14ac:dyDescent="0.2"/>
    <row r="215" ht="12.95" customHeight="1" x14ac:dyDescent="0.2"/>
    <row r="216" ht="12.95" customHeight="1" x14ac:dyDescent="0.2"/>
    <row r="217" ht="12.95" customHeight="1" x14ac:dyDescent="0.2"/>
    <row r="218" ht="12.95" customHeight="1" x14ac:dyDescent="0.2"/>
    <row r="219" ht="12.95" customHeight="1" x14ac:dyDescent="0.2"/>
    <row r="220" ht="12.95" customHeight="1" x14ac:dyDescent="0.2"/>
    <row r="221" ht="12.95" customHeight="1" x14ac:dyDescent="0.2"/>
    <row r="222" ht="12.95" customHeight="1" x14ac:dyDescent="0.2"/>
    <row r="223" ht="12.95" customHeight="1" x14ac:dyDescent="0.2"/>
    <row r="224" ht="12.95" customHeight="1" x14ac:dyDescent="0.2"/>
    <row r="225" ht="12.95" customHeight="1" x14ac:dyDescent="0.2"/>
    <row r="226" ht="12.95" customHeight="1" x14ac:dyDescent="0.2"/>
    <row r="227" ht="12.95" customHeight="1" x14ac:dyDescent="0.2"/>
    <row r="228" ht="12.95" customHeight="1" x14ac:dyDescent="0.2"/>
    <row r="229" ht="12.95" customHeight="1" x14ac:dyDescent="0.2"/>
    <row r="230" ht="12.95" customHeight="1" x14ac:dyDescent="0.2"/>
    <row r="231" ht="12.95" customHeight="1" x14ac:dyDescent="0.2"/>
    <row r="232" ht="12.95" customHeight="1" x14ac:dyDescent="0.2"/>
    <row r="233" ht="12.95" customHeight="1" x14ac:dyDescent="0.2"/>
    <row r="234" ht="12.95" customHeight="1" x14ac:dyDescent="0.2"/>
    <row r="235" ht="12.95" customHeight="1" x14ac:dyDescent="0.2"/>
    <row r="236" ht="12.95" customHeight="1" x14ac:dyDescent="0.2"/>
    <row r="237" ht="12.95" customHeight="1" x14ac:dyDescent="0.2"/>
    <row r="238" ht="12.95" customHeight="1" x14ac:dyDescent="0.2"/>
    <row r="239" ht="12.95" customHeight="1" x14ac:dyDescent="0.2"/>
    <row r="240" ht="12.95" customHeight="1" x14ac:dyDescent="0.2"/>
    <row r="241" ht="12.95" customHeight="1" x14ac:dyDescent="0.2"/>
    <row r="242" ht="12.95" customHeight="1" x14ac:dyDescent="0.2"/>
    <row r="243" ht="12.95" customHeight="1" x14ac:dyDescent="0.2"/>
    <row r="244" ht="12.95" customHeight="1" x14ac:dyDescent="0.2"/>
    <row r="245" ht="12.95" customHeight="1" x14ac:dyDescent="0.2"/>
    <row r="246" ht="12.95" customHeight="1" x14ac:dyDescent="0.2"/>
    <row r="247" ht="12.95" customHeight="1" x14ac:dyDescent="0.2"/>
    <row r="248" ht="12.95" customHeight="1" x14ac:dyDescent="0.2"/>
    <row r="249" ht="12.95" customHeight="1" x14ac:dyDescent="0.2"/>
    <row r="250" ht="12.95" customHeight="1" x14ac:dyDescent="0.2"/>
  </sheetData>
  <printOptions gridLines="1"/>
  <pageMargins left="0.7" right="0.7" top="0.75" bottom="0.75" header="0.3" footer="0.3"/>
  <pageSetup scale="95" orientation="portrait" r:id="rId1"/>
  <headerFooter>
    <oddFooter>&amp;LPublic Works Expenses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B0C99-BE88-4A6C-B862-48669EB1EAAD}">
  <dimension ref="A1:K241"/>
  <sheetViews>
    <sheetView workbookViewId="0">
      <selection activeCell="G1" sqref="G1:G1048576"/>
    </sheetView>
  </sheetViews>
  <sheetFormatPr defaultRowHeight="12.75" x14ac:dyDescent="0.2"/>
  <cols>
    <col min="1" max="1" width="25.140625" style="24" customWidth="1"/>
    <col min="2" max="6" width="10.7109375" style="12" customWidth="1"/>
    <col min="7" max="7" width="10.7109375" style="24" customWidth="1"/>
    <col min="8" max="10" width="9.140625" style="24"/>
    <col min="11" max="11" width="10.140625" style="12" bestFit="1" customWidth="1"/>
    <col min="12" max="16384" width="9.140625" style="24"/>
  </cols>
  <sheetData>
    <row r="1" spans="1:11" ht="61.5" customHeight="1" thickBot="1" x14ac:dyDescent="0.25">
      <c r="A1" s="23" t="s">
        <v>2</v>
      </c>
      <c r="B1" s="8" t="s">
        <v>3</v>
      </c>
      <c r="C1" s="8" t="s">
        <v>4</v>
      </c>
      <c r="D1" s="8" t="s">
        <v>5</v>
      </c>
      <c r="E1" s="8" t="s">
        <v>6</v>
      </c>
      <c r="F1" s="8" t="s">
        <v>7</v>
      </c>
      <c r="G1" s="19" t="s">
        <v>20</v>
      </c>
    </row>
    <row r="2" spans="1:11" ht="12.95" customHeight="1" x14ac:dyDescent="0.2">
      <c r="A2" s="1" t="s">
        <v>0</v>
      </c>
      <c r="B2" s="46"/>
      <c r="C2" s="47"/>
      <c r="D2" s="47"/>
      <c r="E2" s="47"/>
      <c r="F2" s="47"/>
      <c r="G2" s="46"/>
    </row>
    <row r="3" spans="1:11" ht="12.95" customHeight="1" x14ac:dyDescent="0.2">
      <c r="A3" s="7" t="s">
        <v>10</v>
      </c>
      <c r="B3" s="47"/>
      <c r="C3" s="47"/>
      <c r="D3" s="47"/>
      <c r="E3" s="48"/>
      <c r="F3" s="47"/>
      <c r="G3" s="52"/>
    </row>
    <row r="4" spans="1:11" ht="12.95" customHeight="1" x14ac:dyDescent="0.2">
      <c r="A4" s="24" t="s">
        <v>31</v>
      </c>
      <c r="B4" s="47">
        <v>0</v>
      </c>
      <c r="C4" s="47">
        <v>0</v>
      </c>
      <c r="D4" s="47">
        <v>80000</v>
      </c>
      <c r="E4" s="48">
        <v>0</v>
      </c>
      <c r="F4" s="47">
        <v>0</v>
      </c>
      <c r="G4" s="47">
        <f>SUM(B4:F4)</f>
        <v>80000</v>
      </c>
    </row>
    <row r="5" spans="1:11" ht="12.95" customHeight="1" x14ac:dyDescent="0.2">
      <c r="A5" s="24" t="s">
        <v>32</v>
      </c>
      <c r="B5" s="47">
        <v>0</v>
      </c>
      <c r="C5" s="47">
        <v>0</v>
      </c>
      <c r="D5" s="47">
        <v>130000</v>
      </c>
      <c r="E5" s="48">
        <v>0</v>
      </c>
      <c r="F5" s="47">
        <v>0</v>
      </c>
      <c r="G5" s="47">
        <f>SUM(B5:F5)</f>
        <v>130000</v>
      </c>
    </row>
    <row r="6" spans="1:11" ht="12.95" customHeight="1" x14ac:dyDescent="0.2">
      <c r="B6" s="47"/>
      <c r="C6" s="47"/>
      <c r="D6" s="47"/>
      <c r="E6" s="48"/>
      <c r="F6" s="47"/>
      <c r="G6" s="47"/>
    </row>
    <row r="7" spans="1:11" ht="12.95" customHeight="1" x14ac:dyDescent="0.2">
      <c r="B7" s="47"/>
      <c r="C7" s="47"/>
      <c r="D7" s="47"/>
      <c r="E7" s="48"/>
      <c r="F7" s="47"/>
      <c r="G7" s="47"/>
    </row>
    <row r="8" spans="1:11" ht="12.95" customHeight="1" x14ac:dyDescent="0.2">
      <c r="A8" s="7" t="s">
        <v>11</v>
      </c>
      <c r="B8" s="47"/>
      <c r="C8" s="47"/>
      <c r="D8" s="47"/>
      <c r="E8" s="48"/>
      <c r="F8" s="47"/>
      <c r="G8" s="52"/>
    </row>
    <row r="9" spans="1:11" ht="12.95" customHeight="1" x14ac:dyDescent="0.2">
      <c r="A9" s="24" t="s">
        <v>33</v>
      </c>
      <c r="B9" s="47">
        <v>0</v>
      </c>
      <c r="C9" s="47">
        <v>0</v>
      </c>
      <c r="D9" s="47">
        <v>0</v>
      </c>
      <c r="E9" s="48">
        <v>84000</v>
      </c>
      <c r="F9" s="47">
        <v>0</v>
      </c>
      <c r="G9" s="47">
        <f>SUM(B9:F9)</f>
        <v>84000</v>
      </c>
    </row>
    <row r="10" spans="1:11" ht="12.95" customHeight="1" x14ac:dyDescent="0.2">
      <c r="B10" s="47"/>
      <c r="C10" s="47"/>
      <c r="D10" s="47"/>
      <c r="E10" s="48"/>
      <c r="F10" s="47"/>
      <c r="G10" s="47"/>
    </row>
    <row r="11" spans="1:11" ht="12.95" customHeight="1" x14ac:dyDescent="0.2">
      <c r="B11" s="47"/>
      <c r="C11" s="47"/>
      <c r="D11" s="47"/>
      <c r="E11" s="47"/>
      <c r="F11" s="47"/>
      <c r="G11" s="47"/>
    </row>
    <row r="12" spans="1:11" s="25" customFormat="1" ht="12.95" customHeight="1" x14ac:dyDescent="0.2">
      <c r="A12" s="25" t="s">
        <v>20</v>
      </c>
      <c r="B12" s="54">
        <f>SUM(B4:B10)</f>
        <v>0</v>
      </c>
      <c r="C12" s="54">
        <f>SUM(C4:C10)</f>
        <v>0</v>
      </c>
      <c r="D12" s="54">
        <f>SUM(D4:D10)</f>
        <v>210000</v>
      </c>
      <c r="E12" s="54">
        <f>SUM(E4:E10)</f>
        <v>84000</v>
      </c>
      <c r="F12" s="54"/>
      <c r="G12" s="54">
        <f>SUM(G4:G10)</f>
        <v>294000</v>
      </c>
      <c r="K12" s="55"/>
    </row>
    <row r="13" spans="1:11" ht="12.95" customHeight="1" x14ac:dyDescent="0.2">
      <c r="B13" s="47"/>
      <c r="C13" s="47"/>
      <c r="D13" s="47"/>
      <c r="E13" s="47"/>
      <c r="F13" s="47"/>
      <c r="G13" s="47"/>
    </row>
    <row r="14" spans="1:11" ht="12.95" customHeight="1" x14ac:dyDescent="0.2">
      <c r="B14" s="47"/>
      <c r="C14" s="47"/>
      <c r="D14" s="47"/>
      <c r="E14" s="47"/>
      <c r="F14" s="47"/>
      <c r="G14" s="47"/>
    </row>
    <row r="15" spans="1:11" ht="12.95" customHeight="1" x14ac:dyDescent="0.2">
      <c r="B15" s="47"/>
      <c r="C15" s="47"/>
      <c r="D15" s="47"/>
      <c r="E15" s="47"/>
      <c r="F15" s="47"/>
      <c r="G15" s="47"/>
    </row>
    <row r="16" spans="1:11" ht="12.95" customHeight="1" x14ac:dyDescent="0.2">
      <c r="B16" s="47"/>
      <c r="C16" s="47"/>
      <c r="D16" s="47"/>
      <c r="E16" s="47"/>
      <c r="F16" s="47"/>
      <c r="G16" s="47"/>
    </row>
    <row r="17" spans="2:7" ht="12.95" customHeight="1" x14ac:dyDescent="0.2">
      <c r="B17" s="47"/>
      <c r="C17" s="47"/>
      <c r="D17" s="47"/>
      <c r="E17" s="47"/>
      <c r="F17" s="47"/>
      <c r="G17" s="47"/>
    </row>
    <row r="18" spans="2:7" ht="12.95" customHeight="1" x14ac:dyDescent="0.2"/>
    <row r="19" spans="2:7" ht="12.95" customHeight="1" x14ac:dyDescent="0.2"/>
    <row r="20" spans="2:7" ht="12.95" customHeight="1" x14ac:dyDescent="0.2"/>
    <row r="21" spans="2:7" ht="12.95" customHeight="1" x14ac:dyDescent="0.2"/>
    <row r="22" spans="2:7" ht="12.95" customHeight="1" x14ac:dyDescent="0.2"/>
    <row r="23" spans="2:7" ht="12.95" customHeight="1" x14ac:dyDescent="0.2"/>
    <row r="24" spans="2:7" ht="12.95" customHeight="1" x14ac:dyDescent="0.2"/>
    <row r="25" spans="2:7" ht="12.95" customHeight="1" x14ac:dyDescent="0.2"/>
    <row r="26" spans="2:7" ht="12.95" customHeight="1" x14ac:dyDescent="0.2"/>
    <row r="27" spans="2:7" ht="12.95" customHeight="1" x14ac:dyDescent="0.2"/>
    <row r="28" spans="2:7" ht="12.95" customHeight="1" x14ac:dyDescent="0.2"/>
    <row r="29" spans="2:7" ht="12.95" customHeight="1" x14ac:dyDescent="0.2"/>
    <row r="30" spans="2:7" ht="12.95" customHeight="1" x14ac:dyDescent="0.2"/>
    <row r="31" spans="2:7" ht="12.95" customHeight="1" x14ac:dyDescent="0.2"/>
    <row r="32" spans="2:7" ht="12.95" customHeight="1" x14ac:dyDescent="0.2"/>
    <row r="33" ht="12.95" customHeight="1" x14ac:dyDescent="0.2"/>
    <row r="34" ht="12.95" customHeight="1" x14ac:dyDescent="0.2"/>
    <row r="35" ht="12.95" customHeight="1" x14ac:dyDescent="0.2"/>
    <row r="36" ht="12.95" customHeight="1" x14ac:dyDescent="0.2"/>
    <row r="37" ht="12.95" customHeight="1" x14ac:dyDescent="0.2"/>
    <row r="38" ht="12.95" customHeight="1" x14ac:dyDescent="0.2"/>
    <row r="39" ht="12.95" customHeight="1" x14ac:dyDescent="0.2"/>
    <row r="40" ht="12.95" customHeight="1" x14ac:dyDescent="0.2"/>
    <row r="41" ht="12.95" customHeight="1" x14ac:dyDescent="0.2"/>
    <row r="42" ht="12.95" customHeight="1" x14ac:dyDescent="0.2"/>
    <row r="43" ht="12.95" customHeight="1" x14ac:dyDescent="0.2"/>
    <row r="44" ht="12.95" customHeight="1" x14ac:dyDescent="0.2"/>
    <row r="45" ht="12.95" customHeight="1" x14ac:dyDescent="0.2"/>
    <row r="46" ht="12.95" customHeight="1" x14ac:dyDescent="0.2"/>
    <row r="47" ht="12.95" customHeight="1" x14ac:dyDescent="0.2"/>
    <row r="48" ht="12.95" customHeight="1" x14ac:dyDescent="0.2"/>
    <row r="49" ht="12.95" customHeight="1" x14ac:dyDescent="0.2"/>
    <row r="50" ht="12.95" customHeight="1" x14ac:dyDescent="0.2"/>
    <row r="51" ht="12.95" customHeight="1" x14ac:dyDescent="0.2"/>
    <row r="52" ht="12.95" customHeight="1" x14ac:dyDescent="0.2"/>
    <row r="53" ht="12.95" customHeight="1" x14ac:dyDescent="0.2"/>
    <row r="54" ht="12.95" customHeight="1" x14ac:dyDescent="0.2"/>
    <row r="55" ht="12.95" customHeight="1" x14ac:dyDescent="0.2"/>
    <row r="56" ht="12.95" customHeight="1" x14ac:dyDescent="0.2"/>
    <row r="57" ht="12.95" customHeight="1" x14ac:dyDescent="0.2"/>
    <row r="58" ht="12.95" customHeight="1" x14ac:dyDescent="0.2"/>
    <row r="59" ht="12.95" customHeight="1" x14ac:dyDescent="0.2"/>
    <row r="60" ht="12.95" customHeight="1" x14ac:dyDescent="0.2"/>
    <row r="61" ht="12.95" customHeight="1" x14ac:dyDescent="0.2"/>
    <row r="62" ht="12.95" customHeight="1" x14ac:dyDescent="0.2"/>
    <row r="63" ht="12.95" customHeight="1" x14ac:dyDescent="0.2"/>
    <row r="64" ht="12.95" customHeight="1" x14ac:dyDescent="0.2"/>
    <row r="65" ht="12.95" customHeight="1" x14ac:dyDescent="0.2"/>
    <row r="66" ht="12.95" customHeight="1" x14ac:dyDescent="0.2"/>
    <row r="67" ht="12.95" customHeight="1" x14ac:dyDescent="0.2"/>
    <row r="68" ht="12.95" customHeight="1" x14ac:dyDescent="0.2"/>
    <row r="69" ht="12.95" customHeight="1" x14ac:dyDescent="0.2"/>
    <row r="70" ht="12.95" customHeight="1" x14ac:dyDescent="0.2"/>
    <row r="71" ht="12.95" customHeight="1" x14ac:dyDescent="0.2"/>
    <row r="72" ht="12.95" customHeight="1" x14ac:dyDescent="0.2"/>
    <row r="73" ht="12.95" customHeight="1" x14ac:dyDescent="0.2"/>
    <row r="74" ht="12.95" customHeight="1" x14ac:dyDescent="0.2"/>
    <row r="75" ht="12.95" customHeight="1" x14ac:dyDescent="0.2"/>
    <row r="76" ht="12.95" customHeight="1" x14ac:dyDescent="0.2"/>
    <row r="77" ht="12.95" customHeight="1" x14ac:dyDescent="0.2"/>
    <row r="78" ht="12.95" customHeight="1" x14ac:dyDescent="0.2"/>
    <row r="79" ht="12.95" customHeight="1" x14ac:dyDescent="0.2"/>
    <row r="80" ht="12.95" customHeight="1" x14ac:dyDescent="0.2"/>
    <row r="81" ht="12.95" customHeight="1" x14ac:dyDescent="0.2"/>
    <row r="82" ht="12.95" customHeight="1" x14ac:dyDescent="0.2"/>
    <row r="83" ht="12.95" customHeight="1" x14ac:dyDescent="0.2"/>
    <row r="84" ht="12.95" customHeight="1" x14ac:dyDescent="0.2"/>
    <row r="85" ht="12.95" customHeight="1" x14ac:dyDescent="0.2"/>
    <row r="86" ht="12.95" customHeight="1" x14ac:dyDescent="0.2"/>
    <row r="87" ht="12.95" customHeight="1" x14ac:dyDescent="0.2"/>
    <row r="88" ht="12.95" customHeight="1" x14ac:dyDescent="0.2"/>
    <row r="89" ht="12.95" customHeight="1" x14ac:dyDescent="0.2"/>
    <row r="90" ht="12.95" customHeight="1" x14ac:dyDescent="0.2"/>
    <row r="91" ht="12.95" customHeight="1" x14ac:dyDescent="0.2"/>
    <row r="92" ht="12.95" customHeight="1" x14ac:dyDescent="0.2"/>
    <row r="93" ht="12.95" customHeight="1" x14ac:dyDescent="0.2"/>
    <row r="94" ht="12.95" customHeight="1" x14ac:dyDescent="0.2"/>
    <row r="95" ht="12.95" customHeight="1" x14ac:dyDescent="0.2"/>
    <row r="96" ht="12.95" customHeight="1" x14ac:dyDescent="0.2"/>
    <row r="97" ht="12.95" customHeight="1" x14ac:dyDescent="0.2"/>
    <row r="98" ht="12.95" customHeight="1" x14ac:dyDescent="0.2"/>
    <row r="99" ht="12.95" customHeight="1" x14ac:dyDescent="0.2"/>
    <row r="100" ht="12.95" customHeight="1" x14ac:dyDescent="0.2"/>
    <row r="101" ht="12.95" customHeight="1" x14ac:dyDescent="0.2"/>
    <row r="102" ht="12.95" customHeight="1" x14ac:dyDescent="0.2"/>
    <row r="103" ht="12.95" customHeight="1" x14ac:dyDescent="0.2"/>
    <row r="104" ht="12.95" customHeight="1" x14ac:dyDescent="0.2"/>
    <row r="105" ht="12.95" customHeight="1" x14ac:dyDescent="0.2"/>
    <row r="106" ht="12.95" customHeight="1" x14ac:dyDescent="0.2"/>
    <row r="107" ht="12.95" customHeight="1" x14ac:dyDescent="0.2"/>
    <row r="108" ht="12.95" customHeight="1" x14ac:dyDescent="0.2"/>
    <row r="109" ht="12.95" customHeight="1" x14ac:dyDescent="0.2"/>
    <row r="110" ht="12.95" customHeight="1" x14ac:dyDescent="0.2"/>
    <row r="111" ht="12.95" customHeight="1" x14ac:dyDescent="0.2"/>
    <row r="112" ht="12.95" customHeight="1" x14ac:dyDescent="0.2"/>
    <row r="113" ht="12.95" customHeight="1" x14ac:dyDescent="0.2"/>
    <row r="114" ht="12.95" customHeight="1" x14ac:dyDescent="0.2"/>
    <row r="115" ht="12.95" customHeight="1" x14ac:dyDescent="0.2"/>
    <row r="116" ht="12.95" customHeight="1" x14ac:dyDescent="0.2"/>
    <row r="117" ht="12.95" customHeight="1" x14ac:dyDescent="0.2"/>
    <row r="118" ht="12.95" customHeight="1" x14ac:dyDescent="0.2"/>
    <row r="119" ht="12.95" customHeight="1" x14ac:dyDescent="0.2"/>
    <row r="120" ht="12.95" customHeight="1" x14ac:dyDescent="0.2"/>
    <row r="121" ht="12.95" customHeight="1" x14ac:dyDescent="0.2"/>
    <row r="122" ht="12.95" customHeight="1" x14ac:dyDescent="0.2"/>
    <row r="123" ht="12.95" customHeight="1" x14ac:dyDescent="0.2"/>
    <row r="124" ht="12.95" customHeight="1" x14ac:dyDescent="0.2"/>
    <row r="125" ht="12.95" customHeight="1" x14ac:dyDescent="0.2"/>
    <row r="126" ht="12.95" customHeight="1" x14ac:dyDescent="0.2"/>
    <row r="127" ht="12.95" customHeight="1" x14ac:dyDescent="0.2"/>
    <row r="128" ht="12.95" customHeight="1" x14ac:dyDescent="0.2"/>
    <row r="129" ht="12.95" customHeight="1" x14ac:dyDescent="0.2"/>
    <row r="130" ht="12.95" customHeight="1" x14ac:dyDescent="0.2"/>
    <row r="131" ht="12.95" customHeight="1" x14ac:dyDescent="0.2"/>
    <row r="132" ht="12.95" customHeight="1" x14ac:dyDescent="0.2"/>
    <row r="133" ht="12.95" customHeight="1" x14ac:dyDescent="0.2"/>
    <row r="134" ht="12.95" customHeight="1" x14ac:dyDescent="0.2"/>
    <row r="135" ht="12.95" customHeight="1" x14ac:dyDescent="0.2"/>
    <row r="136" ht="12.95" customHeight="1" x14ac:dyDescent="0.2"/>
    <row r="137" ht="12.95" customHeight="1" x14ac:dyDescent="0.2"/>
    <row r="138" ht="12.95" customHeight="1" x14ac:dyDescent="0.2"/>
    <row r="139" ht="12.95" customHeight="1" x14ac:dyDescent="0.2"/>
    <row r="140" ht="12.95" customHeight="1" x14ac:dyDescent="0.2"/>
    <row r="141" ht="12.95" customHeight="1" x14ac:dyDescent="0.2"/>
    <row r="142" ht="12.95" customHeight="1" x14ac:dyDescent="0.2"/>
    <row r="143" ht="12.95" customHeight="1" x14ac:dyDescent="0.2"/>
    <row r="144" ht="12.95" customHeight="1" x14ac:dyDescent="0.2"/>
    <row r="145" ht="12.95" customHeight="1" x14ac:dyDescent="0.2"/>
    <row r="146" ht="12.95" customHeight="1" x14ac:dyDescent="0.2"/>
    <row r="147" ht="12.95" customHeight="1" x14ac:dyDescent="0.2"/>
    <row r="148" ht="12.95" customHeight="1" x14ac:dyDescent="0.2"/>
    <row r="149" ht="12.95" customHeight="1" x14ac:dyDescent="0.2"/>
    <row r="150" ht="12.95" customHeight="1" x14ac:dyDescent="0.2"/>
    <row r="151" ht="12.95" customHeight="1" x14ac:dyDescent="0.2"/>
    <row r="152" ht="12.95" customHeight="1" x14ac:dyDescent="0.2"/>
    <row r="153" ht="12.95" customHeight="1" x14ac:dyDescent="0.2"/>
    <row r="154" ht="12.95" customHeight="1" x14ac:dyDescent="0.2"/>
    <row r="155" ht="12.95" customHeight="1" x14ac:dyDescent="0.2"/>
    <row r="156" ht="12.95" customHeight="1" x14ac:dyDescent="0.2"/>
    <row r="157" ht="12.95" customHeight="1" x14ac:dyDescent="0.2"/>
    <row r="158" ht="12.95" customHeight="1" x14ac:dyDescent="0.2"/>
    <row r="159" ht="12.95" customHeight="1" x14ac:dyDescent="0.2"/>
    <row r="160" ht="12.95" customHeight="1" x14ac:dyDescent="0.2"/>
    <row r="161" ht="12.95" customHeight="1" x14ac:dyDescent="0.2"/>
    <row r="162" ht="12.95" customHeight="1" x14ac:dyDescent="0.2"/>
    <row r="163" ht="12.95" customHeight="1" x14ac:dyDescent="0.2"/>
    <row r="164" ht="12.95" customHeight="1" x14ac:dyDescent="0.2"/>
    <row r="165" ht="12.95" customHeight="1" x14ac:dyDescent="0.2"/>
    <row r="166" ht="12.95" customHeight="1" x14ac:dyDescent="0.2"/>
    <row r="167" ht="12.95" customHeight="1" x14ac:dyDescent="0.2"/>
    <row r="168" ht="12.95" customHeight="1" x14ac:dyDescent="0.2"/>
    <row r="169" ht="12.95" customHeight="1" x14ac:dyDescent="0.2"/>
    <row r="170" ht="12.95" customHeight="1" x14ac:dyDescent="0.2"/>
    <row r="171" ht="12.95" customHeight="1" x14ac:dyDescent="0.2"/>
    <row r="172" ht="12.95" customHeight="1" x14ac:dyDescent="0.2"/>
    <row r="173" ht="12.95" customHeight="1" x14ac:dyDescent="0.2"/>
    <row r="174" ht="12.95" customHeight="1" x14ac:dyDescent="0.2"/>
    <row r="175" ht="12.95" customHeight="1" x14ac:dyDescent="0.2"/>
    <row r="176" ht="12.95" customHeight="1" x14ac:dyDescent="0.2"/>
    <row r="177" ht="12.95" customHeight="1" x14ac:dyDescent="0.2"/>
    <row r="178" ht="12.95" customHeight="1" x14ac:dyDescent="0.2"/>
    <row r="179" ht="12.95" customHeight="1" x14ac:dyDescent="0.2"/>
    <row r="180" ht="12.95" customHeight="1" x14ac:dyDescent="0.2"/>
    <row r="181" ht="12.95" customHeight="1" x14ac:dyDescent="0.2"/>
    <row r="182" ht="12.95" customHeight="1" x14ac:dyDescent="0.2"/>
    <row r="183" ht="12.95" customHeight="1" x14ac:dyDescent="0.2"/>
    <row r="184" ht="12.95" customHeight="1" x14ac:dyDescent="0.2"/>
    <row r="185" ht="12.95" customHeight="1" x14ac:dyDescent="0.2"/>
    <row r="186" ht="12.95" customHeight="1" x14ac:dyDescent="0.2"/>
    <row r="187" ht="12.95" customHeight="1" x14ac:dyDescent="0.2"/>
    <row r="188" ht="12.95" customHeight="1" x14ac:dyDescent="0.2"/>
    <row r="189" ht="12.95" customHeight="1" x14ac:dyDescent="0.2"/>
    <row r="190" ht="12.95" customHeight="1" x14ac:dyDescent="0.2"/>
    <row r="191" ht="12.95" customHeight="1" x14ac:dyDescent="0.2"/>
    <row r="192" ht="12.95" customHeight="1" x14ac:dyDescent="0.2"/>
    <row r="193" ht="12.95" customHeight="1" x14ac:dyDescent="0.2"/>
    <row r="194" ht="12.95" customHeight="1" x14ac:dyDescent="0.2"/>
    <row r="195" ht="12.95" customHeight="1" x14ac:dyDescent="0.2"/>
    <row r="196" ht="12.95" customHeight="1" x14ac:dyDescent="0.2"/>
    <row r="197" ht="12.95" customHeight="1" x14ac:dyDescent="0.2"/>
    <row r="198" ht="12.95" customHeight="1" x14ac:dyDescent="0.2"/>
    <row r="199" ht="12.95" customHeight="1" x14ac:dyDescent="0.2"/>
    <row r="200" ht="12.95" customHeight="1" x14ac:dyDescent="0.2"/>
    <row r="201" ht="12.95" customHeight="1" x14ac:dyDescent="0.2"/>
    <row r="202" ht="12.95" customHeight="1" x14ac:dyDescent="0.2"/>
    <row r="203" ht="12.95" customHeight="1" x14ac:dyDescent="0.2"/>
    <row r="204" ht="12.95" customHeight="1" x14ac:dyDescent="0.2"/>
    <row r="205" ht="12.95" customHeight="1" x14ac:dyDescent="0.2"/>
    <row r="206" ht="12.95" customHeight="1" x14ac:dyDescent="0.2"/>
    <row r="207" ht="12.95" customHeight="1" x14ac:dyDescent="0.2"/>
    <row r="208" ht="12.95" customHeight="1" x14ac:dyDescent="0.2"/>
    <row r="209" ht="12.95" customHeight="1" x14ac:dyDescent="0.2"/>
    <row r="210" ht="12.95" customHeight="1" x14ac:dyDescent="0.2"/>
    <row r="211" ht="12.95" customHeight="1" x14ac:dyDescent="0.2"/>
    <row r="212" ht="12.95" customHeight="1" x14ac:dyDescent="0.2"/>
    <row r="213" ht="12.95" customHeight="1" x14ac:dyDescent="0.2"/>
    <row r="214" ht="12.95" customHeight="1" x14ac:dyDescent="0.2"/>
    <row r="215" ht="12.95" customHeight="1" x14ac:dyDescent="0.2"/>
    <row r="216" ht="12.95" customHeight="1" x14ac:dyDescent="0.2"/>
    <row r="217" ht="12.95" customHeight="1" x14ac:dyDescent="0.2"/>
    <row r="218" ht="12.95" customHeight="1" x14ac:dyDescent="0.2"/>
    <row r="219" ht="12.95" customHeight="1" x14ac:dyDescent="0.2"/>
    <row r="220" ht="12.95" customHeight="1" x14ac:dyDescent="0.2"/>
    <row r="221" ht="12.95" customHeight="1" x14ac:dyDescent="0.2"/>
    <row r="222" ht="12.95" customHeight="1" x14ac:dyDescent="0.2"/>
    <row r="223" ht="12.95" customHeight="1" x14ac:dyDescent="0.2"/>
    <row r="224" ht="12.95" customHeight="1" x14ac:dyDescent="0.2"/>
    <row r="225" ht="12.95" customHeight="1" x14ac:dyDescent="0.2"/>
    <row r="226" ht="12.95" customHeight="1" x14ac:dyDescent="0.2"/>
    <row r="227" ht="12.95" customHeight="1" x14ac:dyDescent="0.2"/>
    <row r="228" ht="12.95" customHeight="1" x14ac:dyDescent="0.2"/>
    <row r="229" ht="12.95" customHeight="1" x14ac:dyDescent="0.2"/>
    <row r="230" ht="12.95" customHeight="1" x14ac:dyDescent="0.2"/>
    <row r="231" ht="12.95" customHeight="1" x14ac:dyDescent="0.2"/>
    <row r="232" ht="12.95" customHeight="1" x14ac:dyDescent="0.2"/>
    <row r="233" ht="12.95" customHeight="1" x14ac:dyDescent="0.2"/>
    <row r="234" ht="12.95" customHeight="1" x14ac:dyDescent="0.2"/>
    <row r="235" ht="12.95" customHeight="1" x14ac:dyDescent="0.2"/>
    <row r="236" ht="12.95" customHeight="1" x14ac:dyDescent="0.2"/>
    <row r="237" ht="12.95" customHeight="1" x14ac:dyDescent="0.2"/>
    <row r="238" ht="12.95" customHeight="1" x14ac:dyDescent="0.2"/>
    <row r="239" ht="12.95" customHeight="1" x14ac:dyDescent="0.2"/>
    <row r="240" ht="12.95" customHeight="1" x14ac:dyDescent="0.2"/>
    <row r="241" ht="12.95" customHeight="1" x14ac:dyDescent="0.2"/>
  </sheetData>
  <printOptions gridLines="1"/>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166D7-EF2A-4DDD-A083-82B099F37197}">
  <dimension ref="A1:K240"/>
  <sheetViews>
    <sheetView workbookViewId="0">
      <selection activeCell="A5" sqref="A5"/>
    </sheetView>
  </sheetViews>
  <sheetFormatPr defaultRowHeight="12.75" x14ac:dyDescent="0.2"/>
  <cols>
    <col min="1" max="1" width="30" style="24" customWidth="1"/>
    <col min="2" max="6" width="10.7109375" style="12" customWidth="1"/>
    <col min="7" max="7" width="10.7109375" style="24" customWidth="1"/>
    <col min="8" max="10" width="9.140625" style="24"/>
    <col min="11" max="11" width="10.140625" style="12" bestFit="1" customWidth="1"/>
    <col min="12" max="16384" width="9.140625" style="24"/>
  </cols>
  <sheetData>
    <row r="1" spans="1:7" ht="61.5" customHeight="1" thickBot="1" x14ac:dyDescent="0.25">
      <c r="A1" s="23" t="s">
        <v>39</v>
      </c>
      <c r="B1" s="8" t="s">
        <v>3</v>
      </c>
      <c r="C1" s="8" t="s">
        <v>4</v>
      </c>
      <c r="D1" s="8" t="s">
        <v>5</v>
      </c>
      <c r="E1" s="8" t="s">
        <v>6</v>
      </c>
      <c r="F1" s="8" t="s">
        <v>7</v>
      </c>
      <c r="G1" s="19" t="s">
        <v>20</v>
      </c>
    </row>
    <row r="2" spans="1:7" ht="12.95" customHeight="1" x14ac:dyDescent="0.2">
      <c r="A2" s="1" t="s">
        <v>0</v>
      </c>
      <c r="B2" s="9"/>
      <c r="G2" s="1"/>
    </row>
    <row r="3" spans="1:7" ht="12.95" customHeight="1" x14ac:dyDescent="0.2">
      <c r="A3" s="7" t="s">
        <v>10</v>
      </c>
      <c r="E3" s="10"/>
      <c r="G3" s="7"/>
    </row>
    <row r="4" spans="1:7" ht="12.95" customHeight="1" x14ac:dyDescent="0.2">
      <c r="B4" s="47">
        <v>0</v>
      </c>
      <c r="C4" s="47">
        <v>0</v>
      </c>
      <c r="D4" s="47">
        <v>0</v>
      </c>
      <c r="E4" s="48">
        <v>0</v>
      </c>
      <c r="F4" s="47">
        <v>0</v>
      </c>
      <c r="G4" s="47">
        <f>SUM(B4:F4)</f>
        <v>0</v>
      </c>
    </row>
    <row r="5" spans="1:7" ht="12.95" customHeight="1" x14ac:dyDescent="0.2">
      <c r="B5" s="47"/>
      <c r="C5" s="47"/>
      <c r="D5" s="47"/>
      <c r="E5" s="48"/>
      <c r="F5" s="47"/>
      <c r="G5" s="47"/>
    </row>
    <row r="6" spans="1:7" ht="12.95" customHeight="1" x14ac:dyDescent="0.2">
      <c r="B6" s="47"/>
      <c r="C6" s="47"/>
      <c r="D6" s="47"/>
      <c r="E6" s="48"/>
      <c r="F6" s="47"/>
      <c r="G6" s="47"/>
    </row>
    <row r="7" spans="1:7" ht="12.95" customHeight="1" x14ac:dyDescent="0.2">
      <c r="A7" s="7" t="s">
        <v>11</v>
      </c>
      <c r="B7" s="47"/>
      <c r="C7" s="47"/>
      <c r="D7" s="47"/>
      <c r="E7" s="48"/>
      <c r="F7" s="47"/>
      <c r="G7" s="52"/>
    </row>
    <row r="8" spans="1:7" ht="12.95" customHeight="1" x14ac:dyDescent="0.2">
      <c r="B8" s="47">
        <v>0</v>
      </c>
      <c r="C8" s="47">
        <v>0</v>
      </c>
      <c r="D8" s="47">
        <v>0</v>
      </c>
      <c r="E8" s="48">
        <v>0</v>
      </c>
      <c r="F8" s="47">
        <v>0</v>
      </c>
      <c r="G8" s="47">
        <f>SUM(B8:F8)</f>
        <v>0</v>
      </c>
    </row>
    <row r="9" spans="1:7" ht="12.95" customHeight="1" x14ac:dyDescent="0.2">
      <c r="B9" s="47"/>
      <c r="C9" s="47"/>
      <c r="D9" s="47"/>
      <c r="E9" s="48"/>
      <c r="F9" s="47"/>
      <c r="G9" s="47"/>
    </row>
    <row r="10" spans="1:7" ht="12.95" customHeight="1" x14ac:dyDescent="0.2">
      <c r="B10" s="47"/>
      <c r="C10" s="47"/>
      <c r="D10" s="47"/>
      <c r="E10" s="47"/>
      <c r="F10" s="47"/>
      <c r="G10" s="47"/>
    </row>
    <row r="11" spans="1:7" ht="12.95" customHeight="1" x14ac:dyDescent="0.2">
      <c r="B11" s="47"/>
      <c r="C11" s="47"/>
      <c r="D11" s="47"/>
      <c r="E11" s="47"/>
      <c r="F11" s="47"/>
      <c r="G11" s="47"/>
    </row>
    <row r="12" spans="1:7" ht="12.95" customHeight="1" x14ac:dyDescent="0.2">
      <c r="A12" s="7" t="s">
        <v>55</v>
      </c>
      <c r="B12" s="47"/>
      <c r="C12" s="47"/>
      <c r="D12" s="47"/>
      <c r="E12" s="47"/>
      <c r="F12" s="47"/>
      <c r="G12" s="47"/>
    </row>
    <row r="13" spans="1:7" ht="12.95" customHeight="1" x14ac:dyDescent="0.2">
      <c r="A13" s="24" t="s">
        <v>49</v>
      </c>
      <c r="B13" s="47">
        <v>150000</v>
      </c>
      <c r="C13" s="47">
        <v>100000</v>
      </c>
      <c r="D13" s="47">
        <v>50000</v>
      </c>
      <c r="E13" s="47">
        <v>50000</v>
      </c>
      <c r="F13" s="47">
        <v>50000</v>
      </c>
      <c r="G13" s="47">
        <f>SUM(B13:F13)</f>
        <v>400000</v>
      </c>
    </row>
    <row r="14" spans="1:7" ht="12.95" customHeight="1" x14ac:dyDescent="0.2">
      <c r="A14" s="24" t="s">
        <v>50</v>
      </c>
      <c r="B14" s="47"/>
      <c r="C14" s="47"/>
      <c r="D14" s="47"/>
      <c r="E14" s="47"/>
      <c r="F14" s="47"/>
      <c r="G14" s="47"/>
    </row>
    <row r="15" spans="1:7" ht="12.95" customHeight="1" x14ac:dyDescent="0.2">
      <c r="A15" s="24" t="s">
        <v>51</v>
      </c>
      <c r="B15" s="47"/>
      <c r="C15" s="47"/>
      <c r="D15" s="47"/>
      <c r="E15" s="47"/>
      <c r="F15" s="47"/>
      <c r="G15" s="47"/>
    </row>
    <row r="16" spans="1:7" ht="12.95" customHeight="1" x14ac:dyDescent="0.2">
      <c r="B16" s="47">
        <v>0</v>
      </c>
      <c r="C16" s="47">
        <v>0</v>
      </c>
      <c r="D16" s="47">
        <v>0</v>
      </c>
      <c r="E16" s="48">
        <v>0</v>
      </c>
      <c r="F16" s="47">
        <v>0</v>
      </c>
      <c r="G16" s="47">
        <f>SUM(B16:F16)</f>
        <v>0</v>
      </c>
    </row>
    <row r="17" spans="1:11" ht="12.95" customHeight="1" x14ac:dyDescent="0.2">
      <c r="B17" s="47"/>
      <c r="C17" s="47"/>
      <c r="D17" s="47"/>
      <c r="E17" s="47"/>
      <c r="F17" s="47"/>
      <c r="G17" s="47"/>
    </row>
    <row r="18" spans="1:11" s="25" customFormat="1" ht="12.95" customHeight="1" x14ac:dyDescent="0.2">
      <c r="A18" s="25" t="s">
        <v>20</v>
      </c>
      <c r="B18" s="54">
        <f t="shared" ref="B18:G18" si="0">SUM(B4:B16)</f>
        <v>150000</v>
      </c>
      <c r="C18" s="54">
        <f t="shared" si="0"/>
        <v>100000</v>
      </c>
      <c r="D18" s="54">
        <f t="shared" si="0"/>
        <v>50000</v>
      </c>
      <c r="E18" s="54">
        <f t="shared" si="0"/>
        <v>50000</v>
      </c>
      <c r="F18" s="54">
        <f t="shared" si="0"/>
        <v>50000</v>
      </c>
      <c r="G18" s="54">
        <f t="shared" si="0"/>
        <v>400000</v>
      </c>
      <c r="K18" s="55"/>
    </row>
    <row r="19" spans="1:11" ht="12.95" customHeight="1" x14ac:dyDescent="0.2">
      <c r="B19" s="47"/>
      <c r="C19" s="47"/>
      <c r="D19" s="47"/>
      <c r="E19" s="47"/>
      <c r="F19" s="47"/>
      <c r="G19" s="47"/>
    </row>
    <row r="20" spans="1:11" ht="12.95" customHeight="1" x14ac:dyDescent="0.2">
      <c r="B20" s="47"/>
      <c r="C20" s="47"/>
      <c r="D20" s="47"/>
      <c r="E20" s="47"/>
      <c r="F20" s="47"/>
      <c r="G20" s="47"/>
    </row>
    <row r="21" spans="1:11" ht="12.95" customHeight="1" x14ac:dyDescent="0.2">
      <c r="B21" s="47"/>
      <c r="C21" s="47"/>
      <c r="D21" s="47"/>
      <c r="E21" s="47"/>
      <c r="F21" s="47"/>
      <c r="G21" s="47"/>
    </row>
    <row r="22" spans="1:11" ht="12.95" customHeight="1" x14ac:dyDescent="0.2">
      <c r="B22" s="47"/>
      <c r="C22" s="47"/>
      <c r="D22" s="47"/>
      <c r="E22" s="47"/>
      <c r="F22" s="47"/>
      <c r="G22" s="47"/>
    </row>
    <row r="23" spans="1:11" ht="12.95" customHeight="1" x14ac:dyDescent="0.2">
      <c r="B23" s="47"/>
      <c r="C23" s="47"/>
      <c r="D23" s="47"/>
      <c r="E23" s="47"/>
      <c r="F23" s="47"/>
      <c r="G23" s="47"/>
    </row>
    <row r="24" spans="1:11" ht="12.95" customHeight="1" x14ac:dyDescent="0.2">
      <c r="B24" s="47"/>
      <c r="C24" s="47"/>
      <c r="D24" s="47"/>
      <c r="E24" s="47"/>
      <c r="F24" s="47"/>
      <c r="G24" s="47"/>
    </row>
    <row r="25" spans="1:11" ht="12.95" customHeight="1" x14ac:dyDescent="0.2">
      <c r="B25" s="47"/>
      <c r="C25" s="47"/>
      <c r="D25" s="47"/>
      <c r="E25" s="47"/>
      <c r="F25" s="47"/>
      <c r="G25" s="47"/>
    </row>
    <row r="26" spans="1:11" ht="12.95" customHeight="1" x14ac:dyDescent="0.2">
      <c r="B26" s="47"/>
      <c r="C26" s="47"/>
      <c r="D26" s="47"/>
      <c r="E26" s="47"/>
      <c r="F26" s="47"/>
      <c r="G26" s="47"/>
    </row>
    <row r="27" spans="1:11" ht="12.95" customHeight="1" x14ac:dyDescent="0.2"/>
    <row r="28" spans="1:11" ht="12.95" customHeight="1" x14ac:dyDescent="0.2"/>
    <row r="29" spans="1:11" ht="12.95" customHeight="1" x14ac:dyDescent="0.2"/>
    <row r="30" spans="1:11" ht="12.95" customHeight="1" x14ac:dyDescent="0.2"/>
    <row r="31" spans="1:11" ht="12.95" customHeight="1" x14ac:dyDescent="0.2"/>
    <row r="32" spans="1:11" ht="12.95" customHeight="1" x14ac:dyDescent="0.2"/>
    <row r="33" ht="12.95" customHeight="1" x14ac:dyDescent="0.2"/>
    <row r="34" ht="12.95" customHeight="1" x14ac:dyDescent="0.2"/>
    <row r="35" ht="12.95" customHeight="1" x14ac:dyDescent="0.2"/>
    <row r="36" ht="12.95" customHeight="1" x14ac:dyDescent="0.2"/>
    <row r="37" ht="12.95" customHeight="1" x14ac:dyDescent="0.2"/>
    <row r="38" ht="12.95" customHeight="1" x14ac:dyDescent="0.2"/>
    <row r="39" ht="12.95" customHeight="1" x14ac:dyDescent="0.2"/>
    <row r="40" ht="12.95" customHeight="1" x14ac:dyDescent="0.2"/>
    <row r="41" ht="12.95" customHeight="1" x14ac:dyDescent="0.2"/>
    <row r="42" ht="12.95" customHeight="1" x14ac:dyDescent="0.2"/>
    <row r="43" ht="12.95" customHeight="1" x14ac:dyDescent="0.2"/>
    <row r="44" ht="12.95" customHeight="1" x14ac:dyDescent="0.2"/>
    <row r="45" ht="12.95" customHeight="1" x14ac:dyDescent="0.2"/>
    <row r="46" ht="12.95" customHeight="1" x14ac:dyDescent="0.2"/>
    <row r="47" ht="12.95" customHeight="1" x14ac:dyDescent="0.2"/>
    <row r="48" ht="12.95" customHeight="1" x14ac:dyDescent="0.2"/>
    <row r="49" ht="12.95" customHeight="1" x14ac:dyDescent="0.2"/>
    <row r="50" ht="12.95" customHeight="1" x14ac:dyDescent="0.2"/>
    <row r="51" ht="12.95" customHeight="1" x14ac:dyDescent="0.2"/>
    <row r="52" ht="12.95" customHeight="1" x14ac:dyDescent="0.2"/>
    <row r="53" ht="12.95" customHeight="1" x14ac:dyDescent="0.2"/>
    <row r="54" ht="12.95" customHeight="1" x14ac:dyDescent="0.2"/>
    <row r="55" ht="12.95" customHeight="1" x14ac:dyDescent="0.2"/>
    <row r="56" ht="12.95" customHeight="1" x14ac:dyDescent="0.2"/>
    <row r="57" ht="12.95" customHeight="1" x14ac:dyDescent="0.2"/>
    <row r="58" ht="12.95" customHeight="1" x14ac:dyDescent="0.2"/>
    <row r="59" ht="12.95" customHeight="1" x14ac:dyDescent="0.2"/>
    <row r="60" ht="12.95" customHeight="1" x14ac:dyDescent="0.2"/>
    <row r="61" ht="12.95" customHeight="1" x14ac:dyDescent="0.2"/>
    <row r="62" ht="12.95" customHeight="1" x14ac:dyDescent="0.2"/>
    <row r="63" ht="12.95" customHeight="1" x14ac:dyDescent="0.2"/>
    <row r="64" ht="12.95" customHeight="1" x14ac:dyDescent="0.2"/>
    <row r="65" ht="12.95" customHeight="1" x14ac:dyDescent="0.2"/>
    <row r="66" ht="12.95" customHeight="1" x14ac:dyDescent="0.2"/>
    <row r="67" ht="12.95" customHeight="1" x14ac:dyDescent="0.2"/>
    <row r="68" ht="12.95" customHeight="1" x14ac:dyDescent="0.2"/>
    <row r="69" ht="12.95" customHeight="1" x14ac:dyDescent="0.2"/>
    <row r="70" ht="12.95" customHeight="1" x14ac:dyDescent="0.2"/>
    <row r="71" ht="12.95" customHeight="1" x14ac:dyDescent="0.2"/>
    <row r="72" ht="12.95" customHeight="1" x14ac:dyDescent="0.2"/>
    <row r="73" ht="12.95" customHeight="1" x14ac:dyDescent="0.2"/>
    <row r="74" ht="12.95" customHeight="1" x14ac:dyDescent="0.2"/>
    <row r="75" ht="12.95" customHeight="1" x14ac:dyDescent="0.2"/>
    <row r="76" ht="12.95" customHeight="1" x14ac:dyDescent="0.2"/>
    <row r="77" ht="12.95" customHeight="1" x14ac:dyDescent="0.2"/>
    <row r="78" ht="12.95" customHeight="1" x14ac:dyDescent="0.2"/>
    <row r="79" ht="12.95" customHeight="1" x14ac:dyDescent="0.2"/>
    <row r="80" ht="12.95" customHeight="1" x14ac:dyDescent="0.2"/>
    <row r="81" ht="12.95" customHeight="1" x14ac:dyDescent="0.2"/>
    <row r="82" ht="12.95" customHeight="1" x14ac:dyDescent="0.2"/>
    <row r="83" ht="12.95" customHeight="1" x14ac:dyDescent="0.2"/>
    <row r="84" ht="12.95" customHeight="1" x14ac:dyDescent="0.2"/>
    <row r="85" ht="12.95" customHeight="1" x14ac:dyDescent="0.2"/>
    <row r="86" ht="12.95" customHeight="1" x14ac:dyDescent="0.2"/>
    <row r="87" ht="12.95" customHeight="1" x14ac:dyDescent="0.2"/>
    <row r="88" ht="12.95" customHeight="1" x14ac:dyDescent="0.2"/>
    <row r="89" ht="12.95" customHeight="1" x14ac:dyDescent="0.2"/>
    <row r="90" ht="12.95" customHeight="1" x14ac:dyDescent="0.2"/>
    <row r="91" ht="12.95" customHeight="1" x14ac:dyDescent="0.2"/>
    <row r="92" ht="12.95" customHeight="1" x14ac:dyDescent="0.2"/>
    <row r="93" ht="12.95" customHeight="1" x14ac:dyDescent="0.2"/>
    <row r="94" ht="12.95" customHeight="1" x14ac:dyDescent="0.2"/>
    <row r="95" ht="12.95" customHeight="1" x14ac:dyDescent="0.2"/>
    <row r="96" ht="12.95" customHeight="1" x14ac:dyDescent="0.2"/>
    <row r="97" ht="12.95" customHeight="1" x14ac:dyDescent="0.2"/>
    <row r="98" ht="12.95" customHeight="1" x14ac:dyDescent="0.2"/>
    <row r="99" ht="12.95" customHeight="1" x14ac:dyDescent="0.2"/>
    <row r="100" ht="12.95" customHeight="1" x14ac:dyDescent="0.2"/>
    <row r="101" ht="12.95" customHeight="1" x14ac:dyDescent="0.2"/>
    <row r="102" ht="12.95" customHeight="1" x14ac:dyDescent="0.2"/>
    <row r="103" ht="12.95" customHeight="1" x14ac:dyDescent="0.2"/>
    <row r="104" ht="12.95" customHeight="1" x14ac:dyDescent="0.2"/>
    <row r="105" ht="12.95" customHeight="1" x14ac:dyDescent="0.2"/>
    <row r="106" ht="12.95" customHeight="1" x14ac:dyDescent="0.2"/>
    <row r="107" ht="12.95" customHeight="1" x14ac:dyDescent="0.2"/>
    <row r="108" ht="12.95" customHeight="1" x14ac:dyDescent="0.2"/>
    <row r="109" ht="12.95" customHeight="1" x14ac:dyDescent="0.2"/>
    <row r="110" ht="12.95" customHeight="1" x14ac:dyDescent="0.2"/>
    <row r="111" ht="12.95" customHeight="1" x14ac:dyDescent="0.2"/>
    <row r="112" ht="12.95" customHeight="1" x14ac:dyDescent="0.2"/>
    <row r="113" ht="12.95" customHeight="1" x14ac:dyDescent="0.2"/>
    <row r="114" ht="12.95" customHeight="1" x14ac:dyDescent="0.2"/>
    <row r="115" ht="12.95" customHeight="1" x14ac:dyDescent="0.2"/>
    <row r="116" ht="12.95" customHeight="1" x14ac:dyDescent="0.2"/>
    <row r="117" ht="12.95" customHeight="1" x14ac:dyDescent="0.2"/>
    <row r="118" ht="12.95" customHeight="1" x14ac:dyDescent="0.2"/>
    <row r="119" ht="12.95" customHeight="1" x14ac:dyDescent="0.2"/>
    <row r="120" ht="12.95" customHeight="1" x14ac:dyDescent="0.2"/>
    <row r="121" ht="12.95" customHeight="1" x14ac:dyDescent="0.2"/>
    <row r="122" ht="12.95" customHeight="1" x14ac:dyDescent="0.2"/>
    <row r="123" ht="12.95" customHeight="1" x14ac:dyDescent="0.2"/>
    <row r="124" ht="12.95" customHeight="1" x14ac:dyDescent="0.2"/>
    <row r="125" ht="12.95" customHeight="1" x14ac:dyDescent="0.2"/>
    <row r="126" ht="12.95" customHeight="1" x14ac:dyDescent="0.2"/>
    <row r="127" ht="12.95" customHeight="1" x14ac:dyDescent="0.2"/>
    <row r="128" ht="12.95" customHeight="1" x14ac:dyDescent="0.2"/>
    <row r="129" ht="12.95" customHeight="1" x14ac:dyDescent="0.2"/>
    <row r="130" ht="12.95" customHeight="1" x14ac:dyDescent="0.2"/>
    <row r="131" ht="12.95" customHeight="1" x14ac:dyDescent="0.2"/>
    <row r="132" ht="12.95" customHeight="1" x14ac:dyDescent="0.2"/>
    <row r="133" ht="12.95" customHeight="1" x14ac:dyDescent="0.2"/>
    <row r="134" ht="12.95" customHeight="1" x14ac:dyDescent="0.2"/>
    <row r="135" ht="12.95" customHeight="1" x14ac:dyDescent="0.2"/>
    <row r="136" ht="12.95" customHeight="1" x14ac:dyDescent="0.2"/>
    <row r="137" ht="12.95" customHeight="1" x14ac:dyDescent="0.2"/>
    <row r="138" ht="12.95" customHeight="1" x14ac:dyDescent="0.2"/>
    <row r="139" ht="12.95" customHeight="1" x14ac:dyDescent="0.2"/>
    <row r="140" ht="12.95" customHeight="1" x14ac:dyDescent="0.2"/>
    <row r="141" ht="12.95" customHeight="1" x14ac:dyDescent="0.2"/>
    <row r="142" ht="12.95" customHeight="1" x14ac:dyDescent="0.2"/>
    <row r="143" ht="12.95" customHeight="1" x14ac:dyDescent="0.2"/>
    <row r="144" ht="12.95" customHeight="1" x14ac:dyDescent="0.2"/>
    <row r="145" ht="12.95" customHeight="1" x14ac:dyDescent="0.2"/>
    <row r="146" ht="12.95" customHeight="1" x14ac:dyDescent="0.2"/>
    <row r="147" ht="12.95" customHeight="1" x14ac:dyDescent="0.2"/>
    <row r="148" ht="12.95" customHeight="1" x14ac:dyDescent="0.2"/>
    <row r="149" ht="12.95" customHeight="1" x14ac:dyDescent="0.2"/>
    <row r="150" ht="12.95" customHeight="1" x14ac:dyDescent="0.2"/>
    <row r="151" ht="12.95" customHeight="1" x14ac:dyDescent="0.2"/>
    <row r="152" ht="12.95" customHeight="1" x14ac:dyDescent="0.2"/>
    <row r="153" ht="12.95" customHeight="1" x14ac:dyDescent="0.2"/>
    <row r="154" ht="12.95" customHeight="1" x14ac:dyDescent="0.2"/>
    <row r="155" ht="12.95" customHeight="1" x14ac:dyDescent="0.2"/>
    <row r="156" ht="12.95" customHeight="1" x14ac:dyDescent="0.2"/>
    <row r="157" ht="12.95" customHeight="1" x14ac:dyDescent="0.2"/>
    <row r="158" ht="12.95" customHeight="1" x14ac:dyDescent="0.2"/>
    <row r="159" ht="12.95" customHeight="1" x14ac:dyDescent="0.2"/>
    <row r="160" ht="12.95" customHeight="1" x14ac:dyDescent="0.2"/>
    <row r="161" ht="12.95" customHeight="1" x14ac:dyDescent="0.2"/>
    <row r="162" ht="12.95" customHeight="1" x14ac:dyDescent="0.2"/>
    <row r="163" ht="12.95" customHeight="1" x14ac:dyDescent="0.2"/>
    <row r="164" ht="12.95" customHeight="1" x14ac:dyDescent="0.2"/>
    <row r="165" ht="12.95" customHeight="1" x14ac:dyDescent="0.2"/>
    <row r="166" ht="12.95" customHeight="1" x14ac:dyDescent="0.2"/>
    <row r="167" ht="12.95" customHeight="1" x14ac:dyDescent="0.2"/>
    <row r="168" ht="12.95" customHeight="1" x14ac:dyDescent="0.2"/>
    <row r="169" ht="12.95" customHeight="1" x14ac:dyDescent="0.2"/>
    <row r="170" ht="12.95" customHeight="1" x14ac:dyDescent="0.2"/>
    <row r="171" ht="12.95" customHeight="1" x14ac:dyDescent="0.2"/>
    <row r="172" ht="12.95" customHeight="1" x14ac:dyDescent="0.2"/>
    <row r="173" ht="12.95" customHeight="1" x14ac:dyDescent="0.2"/>
    <row r="174" ht="12.95" customHeight="1" x14ac:dyDescent="0.2"/>
    <row r="175" ht="12.95" customHeight="1" x14ac:dyDescent="0.2"/>
    <row r="176" ht="12.95" customHeight="1" x14ac:dyDescent="0.2"/>
    <row r="177" ht="12.95" customHeight="1" x14ac:dyDescent="0.2"/>
    <row r="178" ht="12.95" customHeight="1" x14ac:dyDescent="0.2"/>
    <row r="179" ht="12.95" customHeight="1" x14ac:dyDescent="0.2"/>
    <row r="180" ht="12.95" customHeight="1" x14ac:dyDescent="0.2"/>
    <row r="181" ht="12.95" customHeight="1" x14ac:dyDescent="0.2"/>
    <row r="182" ht="12.95" customHeight="1" x14ac:dyDescent="0.2"/>
    <row r="183" ht="12.95" customHeight="1" x14ac:dyDescent="0.2"/>
    <row r="184" ht="12.95" customHeight="1" x14ac:dyDescent="0.2"/>
    <row r="185" ht="12.95" customHeight="1" x14ac:dyDescent="0.2"/>
    <row r="186" ht="12.95" customHeight="1" x14ac:dyDescent="0.2"/>
    <row r="187" ht="12.95" customHeight="1" x14ac:dyDescent="0.2"/>
    <row r="188" ht="12.95" customHeight="1" x14ac:dyDescent="0.2"/>
    <row r="189" ht="12.95" customHeight="1" x14ac:dyDescent="0.2"/>
    <row r="190" ht="12.95" customHeight="1" x14ac:dyDescent="0.2"/>
    <row r="191" ht="12.95" customHeight="1" x14ac:dyDescent="0.2"/>
    <row r="192" ht="12.95" customHeight="1" x14ac:dyDescent="0.2"/>
    <row r="193" ht="12.95" customHeight="1" x14ac:dyDescent="0.2"/>
    <row r="194" ht="12.95" customHeight="1" x14ac:dyDescent="0.2"/>
    <row r="195" ht="12.95" customHeight="1" x14ac:dyDescent="0.2"/>
    <row r="196" ht="12.95" customHeight="1" x14ac:dyDescent="0.2"/>
    <row r="197" ht="12.95" customHeight="1" x14ac:dyDescent="0.2"/>
    <row r="198" ht="12.95" customHeight="1" x14ac:dyDescent="0.2"/>
    <row r="199" ht="12.95" customHeight="1" x14ac:dyDescent="0.2"/>
    <row r="200" ht="12.95" customHeight="1" x14ac:dyDescent="0.2"/>
    <row r="201" ht="12.95" customHeight="1" x14ac:dyDescent="0.2"/>
    <row r="202" ht="12.95" customHeight="1" x14ac:dyDescent="0.2"/>
    <row r="203" ht="12.95" customHeight="1" x14ac:dyDescent="0.2"/>
    <row r="204" ht="12.95" customHeight="1" x14ac:dyDescent="0.2"/>
    <row r="205" ht="12.95" customHeight="1" x14ac:dyDescent="0.2"/>
    <row r="206" ht="12.95" customHeight="1" x14ac:dyDescent="0.2"/>
    <row r="207" ht="12.95" customHeight="1" x14ac:dyDescent="0.2"/>
    <row r="208" ht="12.95" customHeight="1" x14ac:dyDescent="0.2"/>
    <row r="209" ht="12.95" customHeight="1" x14ac:dyDescent="0.2"/>
    <row r="210" ht="12.95" customHeight="1" x14ac:dyDescent="0.2"/>
    <row r="211" ht="12.95" customHeight="1" x14ac:dyDescent="0.2"/>
    <row r="212" ht="12.95" customHeight="1" x14ac:dyDescent="0.2"/>
    <row r="213" ht="12.95" customHeight="1" x14ac:dyDescent="0.2"/>
    <row r="214" ht="12.95" customHeight="1" x14ac:dyDescent="0.2"/>
    <row r="215" ht="12.95" customHeight="1" x14ac:dyDescent="0.2"/>
    <row r="216" ht="12.95" customHeight="1" x14ac:dyDescent="0.2"/>
    <row r="217" ht="12.95" customHeight="1" x14ac:dyDescent="0.2"/>
    <row r="218" ht="12.95" customHeight="1" x14ac:dyDescent="0.2"/>
    <row r="219" ht="12.95" customHeight="1" x14ac:dyDescent="0.2"/>
    <row r="220" ht="12.95" customHeight="1" x14ac:dyDescent="0.2"/>
    <row r="221" ht="12.95" customHeight="1" x14ac:dyDescent="0.2"/>
    <row r="222" ht="12.95" customHeight="1" x14ac:dyDescent="0.2"/>
    <row r="223" ht="12.95" customHeight="1" x14ac:dyDescent="0.2"/>
    <row r="224" ht="12.95" customHeight="1" x14ac:dyDescent="0.2"/>
    <row r="225" ht="12.95" customHeight="1" x14ac:dyDescent="0.2"/>
    <row r="226" ht="12.95" customHeight="1" x14ac:dyDescent="0.2"/>
    <row r="227" ht="12.95" customHeight="1" x14ac:dyDescent="0.2"/>
    <row r="228" ht="12.95" customHeight="1" x14ac:dyDescent="0.2"/>
    <row r="229" ht="12.95" customHeight="1" x14ac:dyDescent="0.2"/>
    <row r="230" ht="12.95" customHeight="1" x14ac:dyDescent="0.2"/>
    <row r="231" ht="12.95" customHeight="1" x14ac:dyDescent="0.2"/>
    <row r="232" ht="12.95" customHeight="1" x14ac:dyDescent="0.2"/>
    <row r="233" ht="12.95" customHeight="1" x14ac:dyDescent="0.2"/>
    <row r="234" ht="12.95" customHeight="1" x14ac:dyDescent="0.2"/>
    <row r="235" ht="12.95" customHeight="1" x14ac:dyDescent="0.2"/>
    <row r="236" ht="12.95" customHeight="1" x14ac:dyDescent="0.2"/>
    <row r="237" ht="12.95" customHeight="1" x14ac:dyDescent="0.2"/>
    <row r="238" ht="12.95" customHeight="1" x14ac:dyDescent="0.2"/>
    <row r="239" ht="12.95" customHeight="1" x14ac:dyDescent="0.2"/>
    <row r="240" ht="12.95" customHeight="1" x14ac:dyDescent="0.2"/>
  </sheetData>
  <printOptions gridLine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3C0F0-9521-49F7-9AB6-B440176D933B}">
  <sheetPr>
    <pageSetUpPr fitToPage="1"/>
  </sheetPr>
  <dimension ref="A1:O33"/>
  <sheetViews>
    <sheetView workbookViewId="0">
      <selection activeCell="J1" sqref="J1:J1048576"/>
    </sheetView>
  </sheetViews>
  <sheetFormatPr defaultRowHeight="12.75" x14ac:dyDescent="0.2"/>
  <cols>
    <col min="1" max="2" width="9.140625" style="24"/>
    <col min="3" max="3" width="5.28515625" style="24" customWidth="1"/>
    <col min="4" max="4" width="9.140625" style="24" hidden="1" customWidth="1"/>
    <col min="5" max="10" width="12.7109375" style="24" customWidth="1"/>
    <col min="11" max="16384" width="9.140625" style="24"/>
  </cols>
  <sheetData>
    <row r="1" spans="1:15" ht="67.5" customHeight="1" thickBot="1" x14ac:dyDescent="0.25">
      <c r="A1" s="6"/>
      <c r="B1" s="6"/>
      <c r="C1" s="6"/>
      <c r="D1" s="6"/>
      <c r="E1" s="6" t="s">
        <v>3</v>
      </c>
      <c r="F1" s="6" t="s">
        <v>4</v>
      </c>
      <c r="G1" s="6" t="s">
        <v>5</v>
      </c>
      <c r="H1" s="6" t="s">
        <v>6</v>
      </c>
      <c r="I1" s="6" t="s">
        <v>7</v>
      </c>
      <c r="J1" s="6" t="s">
        <v>20</v>
      </c>
    </row>
    <row r="2" spans="1:15" ht="12.95" customHeight="1" x14ac:dyDescent="0.2">
      <c r="A2" s="7" t="s">
        <v>54</v>
      </c>
      <c r="E2" s="47"/>
      <c r="F2" s="47"/>
      <c r="G2" s="47"/>
      <c r="H2" s="47"/>
      <c r="I2" s="47"/>
      <c r="J2" s="47"/>
      <c r="K2" s="12"/>
      <c r="L2" s="12"/>
      <c r="M2" s="12"/>
      <c r="N2" s="12"/>
      <c r="O2" s="12"/>
    </row>
    <row r="3" spans="1:15" ht="12.95" customHeight="1" x14ac:dyDescent="0.2">
      <c r="A3" s="191" t="s">
        <v>34</v>
      </c>
      <c r="B3" s="191"/>
      <c r="C3" s="191"/>
      <c r="D3" s="191"/>
      <c r="E3" s="47">
        <v>1926865</v>
      </c>
      <c r="F3" s="47"/>
      <c r="G3" s="47"/>
      <c r="H3" s="47"/>
      <c r="I3" s="47"/>
      <c r="J3" s="47">
        <f>SUM(E3:I3)</f>
        <v>1926865</v>
      </c>
      <c r="K3" s="12"/>
      <c r="L3" s="12"/>
      <c r="M3" s="12"/>
      <c r="N3" s="12"/>
      <c r="O3" s="12"/>
    </row>
    <row r="4" spans="1:15" ht="12.95" customHeight="1" x14ac:dyDescent="0.2">
      <c r="A4" s="191" t="s">
        <v>35</v>
      </c>
      <c r="B4" s="191"/>
      <c r="C4" s="191"/>
      <c r="D4" s="191"/>
      <c r="E4" s="47">
        <v>306985</v>
      </c>
      <c r="F4" s="47"/>
      <c r="G4" s="47"/>
      <c r="H4" s="47"/>
      <c r="I4" s="47"/>
      <c r="J4" s="47">
        <f>SUM(E4:I4)</f>
        <v>306985</v>
      </c>
      <c r="K4" s="12"/>
      <c r="L4" s="12"/>
      <c r="M4" s="12"/>
      <c r="N4" s="12"/>
      <c r="O4" s="12"/>
    </row>
    <row r="5" spans="1:15" ht="12.95" customHeight="1" x14ac:dyDescent="0.2">
      <c r="A5" s="191" t="s">
        <v>36</v>
      </c>
      <c r="B5" s="191"/>
      <c r="C5" s="191"/>
      <c r="D5" s="191"/>
      <c r="E5" s="47">
        <v>87250</v>
      </c>
      <c r="F5" s="47"/>
      <c r="G5" s="47"/>
      <c r="H5" s="47"/>
      <c r="I5" s="47"/>
      <c r="J5" s="47">
        <f>SUM(E5:I5)</f>
        <v>87250</v>
      </c>
      <c r="K5" s="12"/>
      <c r="L5" s="12"/>
      <c r="M5" s="12"/>
      <c r="N5" s="12"/>
      <c r="O5" s="12"/>
    </row>
    <row r="6" spans="1:15" ht="12.95" customHeight="1" x14ac:dyDescent="0.2">
      <c r="A6" s="191" t="s">
        <v>37</v>
      </c>
      <c r="B6" s="191"/>
      <c r="C6" s="191"/>
      <c r="D6" s="191"/>
      <c r="E6" s="47">
        <v>1272370</v>
      </c>
      <c r="F6" s="47"/>
      <c r="G6" s="47"/>
      <c r="H6" s="47"/>
      <c r="I6" s="47"/>
      <c r="J6" s="47">
        <f>SUM(E6:I6)</f>
        <v>1272370</v>
      </c>
      <c r="K6" s="12"/>
      <c r="L6" s="12"/>
      <c r="M6" s="12"/>
      <c r="N6" s="12"/>
      <c r="O6" s="12"/>
    </row>
    <row r="7" spans="1:15" ht="12.95" customHeight="1" x14ac:dyDescent="0.2">
      <c r="A7" s="191" t="s">
        <v>38</v>
      </c>
      <c r="B7" s="191"/>
      <c r="C7" s="191"/>
      <c r="D7" s="191"/>
      <c r="E7" s="47">
        <v>769220</v>
      </c>
      <c r="F7" s="47"/>
      <c r="G7" s="47"/>
      <c r="H7" s="47"/>
      <c r="I7" s="47"/>
      <c r="J7" s="47">
        <f>SUM(E7:I7)</f>
        <v>769220</v>
      </c>
      <c r="K7" s="12"/>
      <c r="L7" s="12"/>
      <c r="M7" s="12"/>
      <c r="N7" s="12"/>
      <c r="O7" s="12"/>
    </row>
    <row r="8" spans="1:15" ht="12.95" customHeight="1" x14ac:dyDescent="0.2">
      <c r="A8" s="191"/>
      <c r="B8" s="191"/>
      <c r="C8" s="191"/>
      <c r="D8" s="191"/>
      <c r="E8" s="47"/>
      <c r="F8" s="47"/>
      <c r="G8" s="47"/>
      <c r="H8" s="47"/>
      <c r="I8" s="47"/>
      <c r="J8" s="47"/>
      <c r="K8" s="12"/>
      <c r="L8" s="12"/>
      <c r="M8" s="12"/>
      <c r="N8" s="12"/>
      <c r="O8" s="12"/>
    </row>
    <row r="9" spans="1:15" ht="12.95" customHeight="1" x14ac:dyDescent="0.2">
      <c r="A9" s="191"/>
      <c r="B9" s="191"/>
      <c r="C9" s="191"/>
      <c r="D9" s="191"/>
      <c r="E9" s="47"/>
      <c r="F9" s="47"/>
      <c r="G9" s="47"/>
      <c r="H9" s="47"/>
      <c r="I9" s="47"/>
      <c r="J9" s="47"/>
      <c r="K9" s="12"/>
      <c r="L9" s="12"/>
      <c r="M9" s="12"/>
      <c r="N9" s="12"/>
      <c r="O9" s="12"/>
    </row>
    <row r="10" spans="1:15" s="25" customFormat="1" ht="12.95" customHeight="1" x14ac:dyDescent="0.2">
      <c r="A10" s="192" t="s">
        <v>20</v>
      </c>
      <c r="B10" s="192"/>
      <c r="C10" s="192"/>
      <c r="D10" s="192"/>
      <c r="E10" s="54">
        <f>SUM(E3:E9)</f>
        <v>4362690</v>
      </c>
      <c r="F10" s="54">
        <f t="shared" ref="F10:I10" si="0">SUM(F3:F9)</f>
        <v>0</v>
      </c>
      <c r="G10" s="54">
        <f t="shared" si="0"/>
        <v>0</v>
      </c>
      <c r="H10" s="54">
        <f t="shared" si="0"/>
        <v>0</v>
      </c>
      <c r="I10" s="54">
        <f t="shared" si="0"/>
        <v>0</v>
      </c>
      <c r="J10" s="54">
        <f>SUM(J3:J9)</f>
        <v>4362690</v>
      </c>
      <c r="K10" s="55"/>
      <c r="L10" s="55"/>
      <c r="M10" s="55"/>
      <c r="N10" s="55"/>
      <c r="O10" s="55"/>
    </row>
    <row r="11" spans="1:15" ht="12.95" customHeight="1" x14ac:dyDescent="0.2">
      <c r="A11" s="191"/>
      <c r="B11" s="191"/>
      <c r="C11" s="191"/>
      <c r="D11" s="191"/>
      <c r="E11" s="47"/>
      <c r="F11" s="47"/>
      <c r="G11" s="47"/>
      <c r="H11" s="47"/>
      <c r="I11" s="47"/>
      <c r="J11" s="47"/>
      <c r="K11" s="12"/>
      <c r="L11" s="12"/>
      <c r="M11" s="12"/>
      <c r="N11" s="12"/>
      <c r="O11" s="12"/>
    </row>
    <row r="12" spans="1:15" ht="12.95" customHeight="1" x14ac:dyDescent="0.2">
      <c r="A12" s="191"/>
      <c r="B12" s="191"/>
      <c r="C12" s="191"/>
      <c r="D12" s="191"/>
      <c r="E12" s="47"/>
      <c r="F12" s="47"/>
      <c r="G12" s="47"/>
      <c r="H12" s="47"/>
      <c r="I12" s="47"/>
      <c r="J12" s="47"/>
      <c r="K12" s="12"/>
      <c r="L12" s="12"/>
      <c r="M12" s="12"/>
      <c r="N12" s="12"/>
      <c r="O12" s="12"/>
    </row>
    <row r="13" spans="1:15" ht="12.95" customHeight="1" x14ac:dyDescent="0.2">
      <c r="A13" s="191"/>
      <c r="B13" s="191"/>
      <c r="C13" s="191"/>
      <c r="D13" s="191"/>
      <c r="E13" s="47"/>
      <c r="F13" s="47"/>
      <c r="G13" s="47"/>
      <c r="H13" s="47"/>
      <c r="I13" s="47"/>
      <c r="J13" s="47"/>
      <c r="K13" s="12"/>
      <c r="L13" s="12"/>
      <c r="M13" s="12"/>
      <c r="N13" s="12"/>
      <c r="O13" s="12"/>
    </row>
    <row r="14" spans="1:15" ht="12.95" customHeight="1" x14ac:dyDescent="0.2">
      <c r="A14" s="191"/>
      <c r="B14" s="191"/>
      <c r="C14" s="191"/>
      <c r="D14" s="191"/>
      <c r="E14" s="47"/>
      <c r="F14" s="47"/>
      <c r="G14" s="47"/>
      <c r="H14" s="47"/>
      <c r="I14" s="47"/>
      <c r="J14" s="47"/>
      <c r="K14" s="12"/>
      <c r="L14" s="12"/>
      <c r="M14" s="12"/>
      <c r="N14" s="12"/>
      <c r="O14" s="12"/>
    </row>
    <row r="15" spans="1:15" ht="12.95" customHeight="1" x14ac:dyDescent="0.2">
      <c r="A15" s="191"/>
      <c r="B15" s="191"/>
      <c r="C15" s="191"/>
      <c r="D15" s="191"/>
      <c r="E15" s="47"/>
      <c r="F15" s="47"/>
      <c r="G15" s="47"/>
      <c r="H15" s="47"/>
      <c r="I15" s="47"/>
      <c r="J15" s="47"/>
      <c r="K15" s="12"/>
      <c r="L15" s="12"/>
      <c r="M15" s="12"/>
      <c r="N15" s="12"/>
      <c r="O15" s="12"/>
    </row>
    <row r="16" spans="1:15" ht="12.95" customHeight="1" x14ac:dyDescent="0.2">
      <c r="A16" s="191"/>
      <c r="B16" s="191"/>
      <c r="C16" s="191"/>
      <c r="D16" s="191"/>
      <c r="E16" s="47"/>
      <c r="F16" s="47"/>
      <c r="G16" s="47"/>
      <c r="H16" s="47"/>
      <c r="I16" s="47"/>
      <c r="J16" s="47"/>
      <c r="K16" s="12"/>
      <c r="L16" s="12"/>
      <c r="M16" s="12"/>
      <c r="N16" s="12"/>
      <c r="O16" s="12"/>
    </row>
    <row r="17" spans="1:15" ht="12.95" customHeight="1" x14ac:dyDescent="0.2">
      <c r="A17" s="191"/>
      <c r="B17" s="191"/>
      <c r="C17" s="191"/>
      <c r="D17" s="191"/>
      <c r="E17" s="47"/>
      <c r="F17" s="47"/>
      <c r="G17" s="47"/>
      <c r="H17" s="47"/>
      <c r="I17" s="47"/>
      <c r="J17" s="47"/>
      <c r="K17" s="12"/>
      <c r="L17" s="12"/>
      <c r="M17" s="12"/>
      <c r="N17" s="12"/>
      <c r="O17" s="12"/>
    </row>
    <row r="18" spans="1:15" ht="12.95" customHeight="1" x14ac:dyDescent="0.2">
      <c r="A18" s="191"/>
      <c r="B18" s="191"/>
      <c r="C18" s="191"/>
      <c r="D18" s="191"/>
      <c r="E18" s="47"/>
      <c r="F18" s="47"/>
      <c r="G18" s="47"/>
      <c r="H18" s="47"/>
      <c r="I18" s="47"/>
      <c r="J18" s="47"/>
      <c r="K18" s="12"/>
      <c r="L18" s="12"/>
      <c r="M18" s="12"/>
      <c r="N18" s="12"/>
      <c r="O18" s="12"/>
    </row>
    <row r="19" spans="1:15" ht="12.95" customHeight="1" x14ac:dyDescent="0.2">
      <c r="A19" s="191"/>
      <c r="B19" s="191"/>
      <c r="C19" s="191"/>
      <c r="D19" s="191"/>
      <c r="E19" s="47"/>
      <c r="F19" s="47"/>
      <c r="G19" s="47"/>
      <c r="H19" s="47"/>
      <c r="I19" s="47"/>
      <c r="J19" s="47"/>
      <c r="K19" s="12"/>
      <c r="L19" s="12"/>
      <c r="M19" s="12"/>
      <c r="N19" s="12"/>
      <c r="O19" s="12"/>
    </row>
    <row r="20" spans="1:15" ht="12.95" customHeight="1" x14ac:dyDescent="0.2">
      <c r="A20" s="191"/>
      <c r="B20" s="191"/>
      <c r="C20" s="191"/>
      <c r="D20" s="191"/>
      <c r="E20" s="12"/>
      <c r="F20" s="12"/>
      <c r="G20" s="12"/>
      <c r="H20" s="12"/>
      <c r="I20" s="12"/>
      <c r="K20" s="12"/>
      <c r="L20" s="12"/>
      <c r="M20" s="12"/>
      <c r="N20" s="12"/>
      <c r="O20" s="12"/>
    </row>
    <row r="21" spans="1:15" ht="12.95" customHeight="1" x14ac:dyDescent="0.2">
      <c r="A21" s="191"/>
      <c r="B21" s="191"/>
      <c r="C21" s="191"/>
      <c r="D21" s="191"/>
      <c r="E21" s="12"/>
      <c r="F21" s="12"/>
      <c r="G21" s="12"/>
      <c r="H21" s="12"/>
      <c r="I21" s="12"/>
      <c r="K21" s="12"/>
      <c r="L21" s="12"/>
      <c r="M21" s="12"/>
      <c r="N21" s="12"/>
      <c r="O21" s="12"/>
    </row>
    <row r="22" spans="1:15" ht="12.95" customHeight="1" x14ac:dyDescent="0.2">
      <c r="A22" s="191"/>
      <c r="B22" s="191"/>
      <c r="C22" s="191"/>
      <c r="D22" s="191"/>
      <c r="E22" s="12"/>
      <c r="F22" s="12"/>
      <c r="G22" s="12"/>
      <c r="H22" s="12"/>
      <c r="I22" s="12"/>
      <c r="K22" s="12"/>
      <c r="L22" s="12"/>
      <c r="M22" s="12"/>
      <c r="N22" s="12"/>
      <c r="O22" s="12"/>
    </row>
    <row r="23" spans="1:15" ht="12.95" customHeight="1" x14ac:dyDescent="0.2">
      <c r="A23" s="191"/>
      <c r="B23" s="191"/>
      <c r="C23" s="191"/>
      <c r="D23" s="191"/>
      <c r="E23" s="12"/>
      <c r="F23" s="12"/>
      <c r="G23" s="12"/>
      <c r="H23" s="12"/>
      <c r="I23" s="12"/>
      <c r="K23" s="12"/>
      <c r="L23" s="12"/>
      <c r="M23" s="12"/>
      <c r="N23" s="12"/>
      <c r="O23" s="12"/>
    </row>
    <row r="24" spans="1:15" ht="12.95" customHeight="1" x14ac:dyDescent="0.2">
      <c r="A24" s="191"/>
      <c r="B24" s="191"/>
      <c r="C24" s="191"/>
      <c r="D24" s="191"/>
      <c r="E24" s="12"/>
      <c r="F24" s="12"/>
      <c r="G24" s="12"/>
      <c r="H24" s="12"/>
      <c r="I24" s="12"/>
      <c r="K24" s="12"/>
      <c r="L24" s="12"/>
      <c r="M24" s="12"/>
      <c r="N24" s="12"/>
      <c r="O24" s="12"/>
    </row>
    <row r="25" spans="1:15" ht="12.95" customHeight="1" x14ac:dyDescent="0.2">
      <c r="A25" s="191"/>
      <c r="B25" s="191"/>
      <c r="C25" s="191"/>
      <c r="D25" s="191"/>
      <c r="E25" s="12"/>
      <c r="F25" s="12"/>
      <c r="G25" s="12"/>
      <c r="H25" s="12"/>
      <c r="I25" s="12"/>
      <c r="K25" s="12"/>
      <c r="L25" s="12"/>
      <c r="M25" s="12"/>
      <c r="N25" s="12"/>
      <c r="O25" s="12"/>
    </row>
    <row r="26" spans="1:15" ht="12.95" customHeight="1" x14ac:dyDescent="0.2">
      <c r="A26" s="191"/>
      <c r="B26" s="191"/>
      <c r="C26" s="191"/>
      <c r="D26" s="191"/>
      <c r="E26" s="12"/>
      <c r="F26" s="12"/>
      <c r="G26" s="12"/>
      <c r="H26" s="12"/>
      <c r="I26" s="12"/>
      <c r="K26" s="12"/>
      <c r="L26" s="12"/>
      <c r="M26" s="12"/>
      <c r="N26" s="12"/>
      <c r="O26" s="12"/>
    </row>
    <row r="27" spans="1:15" ht="12.95" customHeight="1" x14ac:dyDescent="0.2">
      <c r="E27" s="12"/>
      <c r="F27" s="12"/>
      <c r="G27" s="12"/>
      <c r="H27" s="12"/>
      <c r="I27" s="12"/>
      <c r="K27" s="12"/>
      <c r="L27" s="12"/>
      <c r="M27" s="12"/>
      <c r="N27" s="12"/>
      <c r="O27" s="12"/>
    </row>
    <row r="28" spans="1:15" ht="12.95" customHeight="1" x14ac:dyDescent="0.2">
      <c r="E28" s="12"/>
      <c r="F28" s="12"/>
      <c r="G28" s="12"/>
      <c r="H28" s="12"/>
      <c r="I28" s="12"/>
      <c r="K28" s="12"/>
      <c r="L28" s="12"/>
      <c r="M28" s="12"/>
      <c r="N28" s="12"/>
      <c r="O28" s="12"/>
    </row>
    <row r="29" spans="1:15" ht="12.95" customHeight="1" x14ac:dyDescent="0.2">
      <c r="E29" s="12"/>
      <c r="F29" s="12"/>
      <c r="G29" s="12"/>
      <c r="H29" s="12"/>
      <c r="I29" s="12"/>
      <c r="K29" s="12"/>
      <c r="L29" s="12"/>
      <c r="M29" s="12"/>
      <c r="N29" s="12"/>
      <c r="O29" s="12"/>
    </row>
    <row r="30" spans="1:15" ht="12.95" customHeight="1" x14ac:dyDescent="0.2">
      <c r="E30" s="12"/>
      <c r="F30" s="12"/>
      <c r="G30" s="12"/>
      <c r="H30" s="12"/>
      <c r="I30" s="12"/>
      <c r="K30" s="12"/>
      <c r="L30" s="12"/>
      <c r="M30" s="12"/>
      <c r="N30" s="12"/>
      <c r="O30" s="12"/>
    </row>
    <row r="31" spans="1:15" ht="12.95" customHeight="1" x14ac:dyDescent="0.2"/>
    <row r="32" spans="1:15" ht="12.95" customHeight="1" x14ac:dyDescent="0.2"/>
    <row r="33" ht="12.95" customHeight="1" x14ac:dyDescent="0.2"/>
  </sheetData>
  <mergeCells count="24">
    <mergeCell ref="A26:D26"/>
    <mergeCell ref="A20:D20"/>
    <mergeCell ref="A21:D21"/>
    <mergeCell ref="A22:D22"/>
    <mergeCell ref="A23:D23"/>
    <mergeCell ref="A24:D24"/>
    <mergeCell ref="A25:D25"/>
    <mergeCell ref="A19:D19"/>
    <mergeCell ref="A8:D8"/>
    <mergeCell ref="A9:D9"/>
    <mergeCell ref="A10:D10"/>
    <mergeCell ref="A11:D11"/>
    <mergeCell ref="A12:D12"/>
    <mergeCell ref="A13:D13"/>
    <mergeCell ref="A14:D14"/>
    <mergeCell ref="A15:D15"/>
    <mergeCell ref="A16:D16"/>
    <mergeCell ref="A17:D17"/>
    <mergeCell ref="A18:D18"/>
    <mergeCell ref="A7:D7"/>
    <mergeCell ref="A3:D3"/>
    <mergeCell ref="A4:D4"/>
    <mergeCell ref="A5:D5"/>
    <mergeCell ref="A6:D6"/>
  </mergeCells>
  <printOptions gridLines="1"/>
  <pageMargins left="0.7" right="0.7" top="0.75" bottom="0.75" header="0.3" footer="0.3"/>
  <pageSetup scale="9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AD2CA-AEEB-4B4F-B0BA-3F0E7F075657}">
  <sheetPr>
    <pageSetUpPr fitToPage="1"/>
  </sheetPr>
  <dimension ref="A1:I99"/>
  <sheetViews>
    <sheetView workbookViewId="0">
      <selection activeCell="B4" sqref="B4:F13"/>
    </sheetView>
  </sheetViews>
  <sheetFormatPr defaultRowHeight="12.75" x14ac:dyDescent="0.2"/>
  <cols>
    <col min="1" max="1" width="35.7109375" style="24" customWidth="1"/>
    <col min="2" max="7" width="12.7109375" style="24" customWidth="1"/>
    <col min="8" max="9" width="10.7109375" style="24" customWidth="1"/>
    <col min="10" max="16384" width="9.140625" style="24"/>
  </cols>
  <sheetData>
    <row r="1" spans="1:9" ht="67.5" customHeight="1" thickBot="1" x14ac:dyDescent="0.25">
      <c r="A1" s="6"/>
      <c r="B1" s="6" t="s">
        <v>3</v>
      </c>
      <c r="C1" s="6" t="s">
        <v>4</v>
      </c>
      <c r="D1" s="6" t="s">
        <v>5</v>
      </c>
      <c r="E1" s="6" t="s">
        <v>6</v>
      </c>
      <c r="F1" s="6" t="s">
        <v>7</v>
      </c>
      <c r="G1" s="6" t="s">
        <v>20</v>
      </c>
    </row>
    <row r="2" spans="1:9" ht="12.95" customHeight="1" x14ac:dyDescent="0.2">
      <c r="B2" s="47"/>
      <c r="C2" s="47"/>
      <c r="D2" s="47"/>
      <c r="E2" s="47"/>
      <c r="F2" s="47"/>
      <c r="G2" s="47"/>
      <c r="H2" s="47"/>
      <c r="I2" s="12"/>
    </row>
    <row r="3" spans="1:9" ht="12.95" customHeight="1" x14ac:dyDescent="0.2">
      <c r="A3" s="7" t="s">
        <v>25</v>
      </c>
      <c r="B3" s="47"/>
      <c r="C3" s="47"/>
      <c r="D3" s="47"/>
      <c r="E3" s="47"/>
      <c r="F3" s="47"/>
      <c r="G3" s="47"/>
      <c r="H3" s="47"/>
      <c r="I3" s="12"/>
    </row>
    <row r="4" spans="1:9" ht="12.95" customHeight="1" x14ac:dyDescent="0.2">
      <c r="A4" s="24" t="s">
        <v>26</v>
      </c>
      <c r="B4" s="47">
        <v>40000</v>
      </c>
      <c r="C4" s="47">
        <v>25000</v>
      </c>
      <c r="D4" s="47">
        <v>25000</v>
      </c>
      <c r="E4" s="47">
        <v>25000</v>
      </c>
      <c r="F4" s="47">
        <v>25000</v>
      </c>
      <c r="G4" s="47">
        <f>SUM(B4:F4)</f>
        <v>140000</v>
      </c>
      <c r="H4" s="47"/>
      <c r="I4" s="12"/>
    </row>
    <row r="5" spans="1:9" ht="12.95" customHeight="1" x14ac:dyDescent="0.2">
      <c r="B5" s="47"/>
      <c r="C5" s="47"/>
      <c r="D5" s="47"/>
      <c r="E5" s="47"/>
      <c r="F5" s="47"/>
      <c r="G5" s="47"/>
      <c r="H5" s="47"/>
      <c r="I5" s="12"/>
    </row>
    <row r="6" spans="1:9" ht="12.95" customHeight="1" x14ac:dyDescent="0.2">
      <c r="B6" s="47"/>
      <c r="C6" s="47"/>
      <c r="D6" s="47"/>
      <c r="E6" s="47"/>
      <c r="F6" s="47"/>
      <c r="G6" s="47"/>
      <c r="H6" s="47"/>
      <c r="I6" s="12"/>
    </row>
    <row r="7" spans="1:9" ht="12.95" customHeight="1" x14ac:dyDescent="0.2">
      <c r="B7" s="47"/>
      <c r="C7" s="47"/>
      <c r="D7" s="47"/>
      <c r="E7" s="47"/>
      <c r="F7" s="47"/>
      <c r="G7" s="47"/>
      <c r="H7" s="47"/>
      <c r="I7" s="12"/>
    </row>
    <row r="8" spans="1:9" ht="12.95" customHeight="1" x14ac:dyDescent="0.2">
      <c r="A8" s="7" t="s">
        <v>18</v>
      </c>
      <c r="B8" s="47"/>
      <c r="C8" s="47"/>
      <c r="D8" s="47"/>
      <c r="E8" s="47"/>
      <c r="F8" s="47"/>
      <c r="G8" s="52"/>
      <c r="H8" s="47"/>
      <c r="I8" s="12"/>
    </row>
    <row r="9" spans="1:9" ht="12.95" customHeight="1" x14ac:dyDescent="0.2">
      <c r="A9" s="24" t="s">
        <v>13</v>
      </c>
      <c r="B9" s="47">
        <v>55242</v>
      </c>
      <c r="C9" s="47"/>
      <c r="D9" s="47"/>
      <c r="E9" s="47"/>
      <c r="F9" s="47"/>
      <c r="G9" s="47">
        <f>SUM(B9:F9)</f>
        <v>55242</v>
      </c>
      <c r="H9" s="47"/>
    </row>
    <row r="10" spans="1:9" ht="12.95" customHeight="1" x14ac:dyDescent="0.2">
      <c r="A10" s="24" t="s">
        <v>14</v>
      </c>
      <c r="B10" s="47">
        <v>111318</v>
      </c>
      <c r="C10" s="47"/>
      <c r="D10" s="47"/>
      <c r="E10" s="47"/>
      <c r="F10" s="47"/>
      <c r="G10" s="47">
        <f>SUM(B10:F10)</f>
        <v>111318</v>
      </c>
      <c r="H10" s="47"/>
    </row>
    <row r="11" spans="1:9" ht="12.95" customHeight="1" x14ac:dyDescent="0.2">
      <c r="A11" s="24" t="s">
        <v>15</v>
      </c>
      <c r="B11" s="47">
        <v>55979</v>
      </c>
      <c r="C11" s="47"/>
      <c r="D11" s="47"/>
      <c r="E11" s="47"/>
      <c r="F11" s="47"/>
      <c r="G11" s="47">
        <f>SUM(B11:F11)</f>
        <v>55979</v>
      </c>
      <c r="H11" s="47"/>
    </row>
    <row r="12" spans="1:9" ht="12.95" customHeight="1" x14ac:dyDescent="0.2">
      <c r="A12" s="24" t="s">
        <v>16</v>
      </c>
      <c r="B12" s="47">
        <v>27281</v>
      </c>
      <c r="C12" s="47"/>
      <c r="D12" s="47"/>
      <c r="E12" s="47"/>
      <c r="F12" s="47"/>
      <c r="G12" s="47">
        <f>SUM(B12:F12)</f>
        <v>27281</v>
      </c>
      <c r="H12" s="47"/>
    </row>
    <row r="13" spans="1:9" s="181" customFormat="1" ht="12.95" customHeight="1" x14ac:dyDescent="0.2">
      <c r="A13" s="181" t="s">
        <v>349</v>
      </c>
      <c r="B13" s="47">
        <v>0</v>
      </c>
      <c r="C13" s="47">
        <v>250000</v>
      </c>
      <c r="D13" s="47">
        <v>250000</v>
      </c>
      <c r="E13" s="47">
        <v>250000</v>
      </c>
      <c r="F13" s="47">
        <v>250000</v>
      </c>
      <c r="G13" s="47">
        <f>SUM(B13:F13)</f>
        <v>1000000</v>
      </c>
      <c r="H13" s="47"/>
    </row>
    <row r="14" spans="1:9" ht="12.95" customHeight="1" x14ac:dyDescent="0.2">
      <c r="B14" s="47"/>
      <c r="C14" s="47"/>
      <c r="D14" s="47"/>
      <c r="E14" s="47"/>
      <c r="F14" s="47"/>
      <c r="G14" s="47"/>
      <c r="H14" s="47"/>
    </row>
    <row r="15" spans="1:9" s="25" customFormat="1" ht="12.95" customHeight="1" x14ac:dyDescent="0.2">
      <c r="A15" s="25" t="s">
        <v>20</v>
      </c>
      <c r="B15" s="54">
        <f t="shared" ref="B15:F15" si="0">SUM(B9:B14)</f>
        <v>249820</v>
      </c>
      <c r="C15" s="54">
        <f t="shared" si="0"/>
        <v>250000</v>
      </c>
      <c r="D15" s="54">
        <f t="shared" si="0"/>
        <v>250000</v>
      </c>
      <c r="E15" s="54">
        <f t="shared" si="0"/>
        <v>250000</v>
      </c>
      <c r="F15" s="54">
        <f t="shared" si="0"/>
        <v>250000</v>
      </c>
      <c r="G15" s="54">
        <f>SUM(G9:G14)</f>
        <v>1249820</v>
      </c>
      <c r="H15" s="54"/>
    </row>
    <row r="16" spans="1:9" s="25" customFormat="1" ht="12.95" customHeight="1" x14ac:dyDescent="0.2">
      <c r="B16" s="54"/>
      <c r="C16" s="54"/>
      <c r="D16" s="54"/>
      <c r="E16" s="54"/>
      <c r="F16" s="54"/>
      <c r="G16" s="54"/>
      <c r="H16" s="54"/>
    </row>
    <row r="17" spans="1:8" s="25" customFormat="1" ht="12.95" customHeight="1" x14ac:dyDescent="0.2">
      <c r="B17" s="54"/>
      <c r="C17" s="54"/>
      <c r="D17" s="54"/>
      <c r="E17" s="54"/>
      <c r="F17" s="54"/>
      <c r="G17" s="54"/>
      <c r="H17" s="54"/>
    </row>
    <row r="18" spans="1:8" s="25" customFormat="1" ht="12.95" customHeight="1" x14ac:dyDescent="0.2">
      <c r="A18" s="25" t="s">
        <v>21</v>
      </c>
      <c r="B18" s="54">
        <f>+B4+B15</f>
        <v>289820</v>
      </c>
      <c r="C18" s="54">
        <f t="shared" ref="C18:F18" si="1">+C4+C15</f>
        <v>275000</v>
      </c>
      <c r="D18" s="54">
        <f t="shared" si="1"/>
        <v>275000</v>
      </c>
      <c r="E18" s="54">
        <f t="shared" si="1"/>
        <v>275000</v>
      </c>
      <c r="F18" s="54">
        <f t="shared" si="1"/>
        <v>275000</v>
      </c>
      <c r="G18" s="54">
        <f>+G4+G15</f>
        <v>1389820</v>
      </c>
      <c r="H18" s="54"/>
    </row>
    <row r="19" spans="1:8" s="25" customFormat="1" ht="12.95" customHeight="1" x14ac:dyDescent="0.2">
      <c r="B19" s="54"/>
      <c r="C19" s="54"/>
      <c r="D19" s="54"/>
      <c r="E19" s="54"/>
      <c r="F19" s="54"/>
      <c r="G19" s="54"/>
      <c r="H19" s="54"/>
    </row>
    <row r="20" spans="1:8" ht="12.95" customHeight="1" x14ac:dyDescent="0.2">
      <c r="B20" s="47"/>
      <c r="C20" s="47"/>
      <c r="D20" s="47"/>
      <c r="E20" s="47"/>
      <c r="F20" s="47"/>
      <c r="G20" s="47"/>
      <c r="H20" s="47"/>
    </row>
    <row r="21" spans="1:8" ht="12.95" customHeight="1" x14ac:dyDescent="0.2">
      <c r="B21" s="47"/>
      <c r="C21" s="47"/>
      <c r="D21" s="47"/>
      <c r="E21" s="47"/>
      <c r="F21" s="47"/>
      <c r="G21" s="47"/>
      <c r="H21" s="47"/>
    </row>
    <row r="22" spans="1:8" ht="12.95" customHeight="1" x14ac:dyDescent="0.2">
      <c r="B22" s="47"/>
      <c r="C22" s="47"/>
      <c r="D22" s="47"/>
      <c r="E22" s="47"/>
      <c r="F22" s="47"/>
      <c r="G22" s="47"/>
      <c r="H22" s="47"/>
    </row>
    <row r="23" spans="1:8" ht="12.95" customHeight="1" x14ac:dyDescent="0.2">
      <c r="B23" s="47"/>
      <c r="C23" s="47"/>
      <c r="D23" s="47"/>
      <c r="E23" s="47"/>
      <c r="F23" s="47"/>
      <c r="G23" s="47"/>
      <c r="H23" s="47"/>
    </row>
    <row r="24" spans="1:8" ht="12.95" customHeight="1" x14ac:dyDescent="0.2">
      <c r="B24" s="47"/>
      <c r="C24" s="47"/>
      <c r="D24" s="47"/>
      <c r="E24" s="47"/>
      <c r="F24" s="47"/>
      <c r="G24" s="47"/>
      <c r="H24" s="47"/>
    </row>
    <row r="25" spans="1:8" ht="12.95" customHeight="1" x14ac:dyDescent="0.2">
      <c r="B25" s="47"/>
      <c r="C25" s="47"/>
      <c r="D25" s="47"/>
      <c r="E25" s="47"/>
      <c r="F25" s="47"/>
      <c r="G25" s="47"/>
      <c r="H25" s="47"/>
    </row>
    <row r="26" spans="1:8" ht="12.95" customHeight="1" x14ac:dyDescent="0.2">
      <c r="B26" s="47"/>
      <c r="C26" s="47"/>
      <c r="D26" s="47"/>
      <c r="E26" s="47"/>
      <c r="F26" s="47"/>
      <c r="G26" s="47"/>
      <c r="H26" s="47"/>
    </row>
    <row r="27" spans="1:8" ht="12.95" customHeight="1" x14ac:dyDescent="0.2">
      <c r="B27" s="47"/>
      <c r="C27" s="47"/>
      <c r="D27" s="47"/>
      <c r="E27" s="47"/>
      <c r="F27" s="47"/>
      <c r="G27" s="47"/>
      <c r="H27" s="47"/>
    </row>
    <row r="28" spans="1:8" ht="12.95" customHeight="1" x14ac:dyDescent="0.2">
      <c r="B28" s="47"/>
      <c r="C28" s="47"/>
      <c r="D28" s="47"/>
      <c r="E28" s="47"/>
      <c r="F28" s="47"/>
      <c r="G28" s="47"/>
      <c r="H28" s="47"/>
    </row>
    <row r="29" spans="1:8" ht="12.95" customHeight="1" x14ac:dyDescent="0.2">
      <c r="B29" s="47"/>
      <c r="C29" s="47"/>
      <c r="D29" s="47"/>
      <c r="E29" s="47"/>
      <c r="F29" s="47"/>
      <c r="G29" s="47"/>
      <c r="H29" s="47"/>
    </row>
    <row r="30" spans="1:8" ht="12.95" customHeight="1" x14ac:dyDescent="0.2">
      <c r="B30" s="47"/>
      <c r="C30" s="47"/>
      <c r="D30" s="47"/>
      <c r="E30" s="47"/>
      <c r="F30" s="47"/>
      <c r="G30" s="47"/>
      <c r="H30" s="47"/>
    </row>
    <row r="31" spans="1:8" ht="12.95" customHeight="1" x14ac:dyDescent="0.2">
      <c r="B31" s="47"/>
      <c r="C31" s="47"/>
      <c r="D31" s="47"/>
      <c r="E31" s="47"/>
      <c r="F31" s="47"/>
      <c r="G31" s="47"/>
      <c r="H31" s="47"/>
    </row>
    <row r="32" spans="1:8" ht="12.95" customHeight="1" x14ac:dyDescent="0.2">
      <c r="B32" s="47"/>
      <c r="C32" s="47"/>
      <c r="D32" s="47"/>
      <c r="E32" s="47"/>
      <c r="F32" s="47"/>
      <c r="G32" s="47"/>
      <c r="H32" s="47"/>
    </row>
    <row r="33" spans="2:8" ht="12.95" customHeight="1" x14ac:dyDescent="0.2">
      <c r="B33" s="47"/>
      <c r="C33" s="47"/>
      <c r="D33" s="47"/>
      <c r="E33" s="47"/>
      <c r="F33" s="47"/>
      <c r="G33" s="47"/>
      <c r="H33" s="47"/>
    </row>
    <row r="34" spans="2:8" ht="12.95" customHeight="1" x14ac:dyDescent="0.2">
      <c r="B34" s="47"/>
      <c r="C34" s="47"/>
      <c r="D34" s="47"/>
      <c r="E34" s="47"/>
      <c r="F34" s="47"/>
      <c r="G34" s="47"/>
      <c r="H34" s="47"/>
    </row>
    <row r="35" spans="2:8" ht="12.95" customHeight="1" x14ac:dyDescent="0.2">
      <c r="B35" s="47"/>
      <c r="C35" s="47"/>
      <c r="D35" s="47"/>
      <c r="E35" s="47"/>
      <c r="F35" s="47"/>
      <c r="G35" s="47"/>
      <c r="H35" s="47"/>
    </row>
    <row r="36" spans="2:8" ht="12.95" customHeight="1" x14ac:dyDescent="0.2">
      <c r="B36" s="47"/>
      <c r="C36" s="47"/>
      <c r="D36" s="47"/>
      <c r="E36" s="47"/>
      <c r="F36" s="47"/>
      <c r="G36" s="47"/>
      <c r="H36" s="47"/>
    </row>
    <row r="37" spans="2:8" ht="12.95" customHeight="1" x14ac:dyDescent="0.2">
      <c r="B37" s="47"/>
      <c r="C37" s="47"/>
      <c r="D37" s="47"/>
      <c r="E37" s="47"/>
      <c r="F37" s="47"/>
      <c r="G37" s="47"/>
      <c r="H37" s="47"/>
    </row>
    <row r="38" spans="2:8" ht="12.95" customHeight="1" x14ac:dyDescent="0.2">
      <c r="B38" s="47"/>
      <c r="C38" s="47"/>
      <c r="D38" s="47"/>
      <c r="E38" s="47"/>
      <c r="F38" s="47"/>
      <c r="G38" s="47"/>
      <c r="H38" s="47"/>
    </row>
    <row r="39" spans="2:8" ht="12.95" customHeight="1" x14ac:dyDescent="0.2">
      <c r="B39" s="47"/>
      <c r="C39" s="47"/>
      <c r="D39" s="47"/>
      <c r="E39" s="47"/>
      <c r="F39" s="47"/>
      <c r="G39" s="47"/>
      <c r="H39" s="47"/>
    </row>
    <row r="40" spans="2:8" ht="12.95" customHeight="1" x14ac:dyDescent="0.2">
      <c r="B40" s="47"/>
      <c r="C40" s="47"/>
      <c r="D40" s="47"/>
      <c r="E40" s="47"/>
      <c r="F40" s="47"/>
      <c r="G40" s="47"/>
      <c r="H40" s="47"/>
    </row>
    <row r="41" spans="2:8" ht="12.95" customHeight="1" x14ac:dyDescent="0.2">
      <c r="B41" s="47"/>
      <c r="C41" s="47"/>
      <c r="D41" s="47"/>
      <c r="E41" s="47"/>
      <c r="F41" s="47"/>
      <c r="G41" s="47"/>
      <c r="H41" s="47"/>
    </row>
    <row r="42" spans="2:8" ht="12.95" customHeight="1" x14ac:dyDescent="0.2">
      <c r="B42" s="47"/>
      <c r="C42" s="47"/>
      <c r="D42" s="47"/>
      <c r="E42" s="47"/>
      <c r="F42" s="47"/>
      <c r="G42" s="47"/>
      <c r="H42" s="47"/>
    </row>
    <row r="43" spans="2:8" ht="12.95" customHeight="1" x14ac:dyDescent="0.2">
      <c r="B43" s="47"/>
      <c r="C43" s="47"/>
      <c r="D43" s="47"/>
      <c r="E43" s="47"/>
      <c r="F43" s="47"/>
      <c r="G43" s="47"/>
      <c r="H43" s="47"/>
    </row>
    <row r="44" spans="2:8" ht="12.95" customHeight="1" x14ac:dyDescent="0.2">
      <c r="B44" s="47"/>
      <c r="C44" s="47"/>
      <c r="D44" s="47"/>
      <c r="E44" s="47"/>
      <c r="F44" s="47"/>
      <c r="G44" s="47"/>
      <c r="H44" s="47"/>
    </row>
    <row r="45" spans="2:8" ht="12.95" customHeight="1" x14ac:dyDescent="0.2">
      <c r="B45" s="47"/>
      <c r="C45" s="47"/>
      <c r="D45" s="47"/>
      <c r="E45" s="47"/>
      <c r="F45" s="47"/>
      <c r="G45" s="47"/>
      <c r="H45" s="47"/>
    </row>
    <row r="46" spans="2:8" ht="12.95" customHeight="1" x14ac:dyDescent="0.2">
      <c r="B46" s="47"/>
      <c r="C46" s="47"/>
      <c r="D46" s="47"/>
      <c r="E46" s="47"/>
      <c r="F46" s="47"/>
      <c r="G46" s="47"/>
      <c r="H46" s="47"/>
    </row>
    <row r="47" spans="2:8" ht="12.95" customHeight="1" x14ac:dyDescent="0.2">
      <c r="B47" s="47"/>
      <c r="C47" s="47"/>
      <c r="D47" s="47"/>
      <c r="E47" s="47"/>
      <c r="F47" s="47"/>
      <c r="G47" s="47"/>
      <c r="H47" s="47"/>
    </row>
    <row r="48" spans="2:8" ht="12.95" customHeight="1" x14ac:dyDescent="0.2">
      <c r="B48" s="47"/>
      <c r="C48" s="47"/>
      <c r="D48" s="47"/>
      <c r="E48" s="47"/>
      <c r="F48" s="47"/>
      <c r="G48" s="47"/>
      <c r="H48" s="47"/>
    </row>
    <row r="49" spans="2:8" ht="12.95" customHeight="1" x14ac:dyDescent="0.2">
      <c r="B49" s="47"/>
      <c r="C49" s="47"/>
      <c r="D49" s="47"/>
      <c r="E49" s="47"/>
      <c r="F49" s="47"/>
      <c r="G49" s="47"/>
      <c r="H49" s="47"/>
    </row>
    <row r="50" spans="2:8" ht="12.95" customHeight="1" x14ac:dyDescent="0.2">
      <c r="B50" s="47"/>
      <c r="C50" s="47"/>
      <c r="D50" s="47"/>
      <c r="E50" s="47"/>
      <c r="F50" s="47"/>
      <c r="G50" s="47"/>
      <c r="H50" s="47"/>
    </row>
    <row r="51" spans="2:8" ht="12.95" customHeight="1" x14ac:dyDescent="0.2">
      <c r="B51" s="47"/>
      <c r="C51" s="47"/>
      <c r="D51" s="47"/>
      <c r="E51" s="47"/>
      <c r="F51" s="47"/>
      <c r="G51" s="47"/>
      <c r="H51" s="47"/>
    </row>
    <row r="52" spans="2:8" ht="12.95" customHeight="1" x14ac:dyDescent="0.2">
      <c r="B52" s="47"/>
      <c r="C52" s="47"/>
      <c r="D52" s="47"/>
      <c r="E52" s="47"/>
      <c r="F52" s="47"/>
      <c r="G52" s="47"/>
      <c r="H52" s="47"/>
    </row>
    <row r="53" spans="2:8" ht="12.95" customHeight="1" x14ac:dyDescent="0.2">
      <c r="B53" s="47"/>
      <c r="C53" s="47"/>
      <c r="D53" s="47"/>
      <c r="E53" s="47"/>
      <c r="F53" s="47"/>
      <c r="G53" s="47"/>
      <c r="H53" s="47"/>
    </row>
    <row r="54" spans="2:8" ht="12.95" customHeight="1" x14ac:dyDescent="0.2">
      <c r="B54" s="47"/>
      <c r="C54" s="47"/>
      <c r="D54" s="47"/>
      <c r="E54" s="47"/>
      <c r="F54" s="47"/>
      <c r="G54" s="47"/>
      <c r="H54" s="47"/>
    </row>
    <row r="55" spans="2:8" ht="12.95" customHeight="1" x14ac:dyDescent="0.2">
      <c r="B55" s="47"/>
      <c r="C55" s="47"/>
      <c r="D55" s="47"/>
      <c r="E55" s="47"/>
      <c r="F55" s="47"/>
      <c r="G55" s="47"/>
      <c r="H55" s="47"/>
    </row>
    <row r="56" spans="2:8" ht="12.95" customHeight="1" x14ac:dyDescent="0.2">
      <c r="B56" s="47"/>
      <c r="C56" s="47"/>
      <c r="D56" s="47"/>
      <c r="E56" s="47"/>
      <c r="F56" s="47"/>
      <c r="G56" s="47"/>
      <c r="H56" s="47"/>
    </row>
    <row r="57" spans="2:8" ht="12.95" customHeight="1" x14ac:dyDescent="0.2">
      <c r="B57" s="47"/>
      <c r="C57" s="47"/>
      <c r="D57" s="47"/>
      <c r="E57" s="47"/>
      <c r="F57" s="47"/>
      <c r="G57" s="47"/>
      <c r="H57" s="47"/>
    </row>
    <row r="58" spans="2:8" ht="12.95" customHeight="1" x14ac:dyDescent="0.2">
      <c r="B58" s="47"/>
      <c r="C58" s="47"/>
      <c r="D58" s="47"/>
      <c r="E58" s="47"/>
      <c r="F58" s="47"/>
      <c r="G58" s="47"/>
      <c r="H58" s="47"/>
    </row>
    <row r="59" spans="2:8" ht="12.95" customHeight="1" x14ac:dyDescent="0.2">
      <c r="B59" s="47"/>
      <c r="C59" s="47"/>
      <c r="D59" s="47"/>
      <c r="E59" s="47"/>
      <c r="F59" s="47"/>
      <c r="G59" s="47"/>
      <c r="H59" s="47"/>
    </row>
    <row r="60" spans="2:8" ht="12.95" customHeight="1" x14ac:dyDescent="0.2">
      <c r="B60" s="47"/>
      <c r="C60" s="47"/>
      <c r="D60" s="47"/>
      <c r="E60" s="47"/>
      <c r="F60" s="47"/>
      <c r="G60" s="47"/>
      <c r="H60" s="47"/>
    </row>
    <row r="61" spans="2:8" ht="12.95" customHeight="1" x14ac:dyDescent="0.2">
      <c r="B61" s="47"/>
      <c r="C61" s="47"/>
      <c r="D61" s="47"/>
      <c r="E61" s="47"/>
      <c r="F61" s="47"/>
      <c r="G61" s="47"/>
      <c r="H61" s="47"/>
    </row>
    <row r="62" spans="2:8" ht="12.95" customHeight="1" x14ac:dyDescent="0.2">
      <c r="B62" s="47"/>
      <c r="C62" s="47"/>
      <c r="D62" s="47"/>
      <c r="E62" s="47"/>
      <c r="F62" s="47"/>
      <c r="G62" s="47"/>
      <c r="H62" s="47"/>
    </row>
    <row r="63" spans="2:8" ht="12.95" customHeight="1" x14ac:dyDescent="0.2">
      <c r="B63" s="47"/>
      <c r="C63" s="47"/>
      <c r="D63" s="47"/>
      <c r="E63" s="47"/>
      <c r="F63" s="47"/>
      <c r="G63" s="47"/>
      <c r="H63" s="47"/>
    </row>
    <row r="64" spans="2:8" ht="12.95" customHeight="1" x14ac:dyDescent="0.2">
      <c r="B64" s="47"/>
      <c r="C64" s="47"/>
      <c r="D64" s="47"/>
      <c r="E64" s="47"/>
      <c r="F64" s="47"/>
      <c r="G64" s="47"/>
      <c r="H64" s="47"/>
    </row>
    <row r="65" spans="2:8" ht="12.95" customHeight="1" x14ac:dyDescent="0.2">
      <c r="B65" s="47"/>
      <c r="C65" s="47"/>
      <c r="D65" s="47"/>
      <c r="E65" s="47"/>
      <c r="F65" s="47"/>
      <c r="G65" s="47"/>
      <c r="H65" s="47"/>
    </row>
    <row r="66" spans="2:8" ht="12.95" customHeight="1" x14ac:dyDescent="0.2">
      <c r="B66" s="47"/>
      <c r="C66" s="47"/>
      <c r="D66" s="47"/>
      <c r="E66" s="47"/>
      <c r="F66" s="47"/>
      <c r="G66" s="47"/>
      <c r="H66" s="47"/>
    </row>
    <row r="67" spans="2:8" ht="12.95" customHeight="1" x14ac:dyDescent="0.2">
      <c r="B67" s="47"/>
      <c r="C67" s="47"/>
      <c r="D67" s="47"/>
      <c r="E67" s="47"/>
      <c r="F67" s="47"/>
      <c r="G67" s="47"/>
      <c r="H67" s="47"/>
    </row>
    <row r="68" spans="2:8" ht="12.95" customHeight="1" x14ac:dyDescent="0.2">
      <c r="B68" s="47"/>
      <c r="C68" s="47"/>
      <c r="D68" s="47"/>
      <c r="E68" s="47"/>
      <c r="F68" s="47"/>
      <c r="G68" s="47"/>
      <c r="H68" s="47"/>
    </row>
    <row r="69" spans="2:8" ht="12.95" customHeight="1" x14ac:dyDescent="0.2">
      <c r="B69" s="47"/>
      <c r="C69" s="47"/>
      <c r="D69" s="47"/>
      <c r="E69" s="47"/>
      <c r="F69" s="47"/>
      <c r="G69" s="47"/>
      <c r="H69" s="47"/>
    </row>
    <row r="70" spans="2:8" ht="12.95" customHeight="1" x14ac:dyDescent="0.2">
      <c r="B70" s="47"/>
      <c r="C70" s="47"/>
      <c r="D70" s="47"/>
      <c r="E70" s="47"/>
      <c r="F70" s="47"/>
      <c r="G70" s="47"/>
      <c r="H70" s="47"/>
    </row>
    <row r="71" spans="2:8" ht="12.95" customHeight="1" x14ac:dyDescent="0.2">
      <c r="B71" s="47"/>
      <c r="C71" s="47"/>
      <c r="D71" s="47"/>
      <c r="E71" s="47"/>
      <c r="F71" s="47"/>
      <c r="G71" s="47"/>
      <c r="H71" s="47"/>
    </row>
    <row r="72" spans="2:8" ht="12.95" customHeight="1" x14ac:dyDescent="0.2">
      <c r="B72" s="47"/>
      <c r="C72" s="47"/>
      <c r="D72" s="47"/>
      <c r="E72" s="47"/>
      <c r="F72" s="47"/>
      <c r="G72" s="47"/>
      <c r="H72" s="47"/>
    </row>
    <row r="73" spans="2:8" ht="12.95" customHeight="1" x14ac:dyDescent="0.2">
      <c r="B73" s="47"/>
      <c r="C73" s="47"/>
      <c r="D73" s="47"/>
      <c r="E73" s="47"/>
      <c r="F73" s="47"/>
      <c r="G73" s="47"/>
      <c r="H73" s="47"/>
    </row>
    <row r="74" spans="2:8" ht="12.95" customHeight="1" x14ac:dyDescent="0.2">
      <c r="B74" s="47"/>
      <c r="C74" s="47"/>
      <c r="D74" s="47"/>
      <c r="E74" s="47"/>
      <c r="F74" s="47"/>
      <c r="G74" s="47"/>
      <c r="H74" s="47"/>
    </row>
    <row r="75" spans="2:8" ht="12.95" customHeight="1" x14ac:dyDescent="0.2">
      <c r="B75" s="47"/>
      <c r="C75" s="47"/>
      <c r="D75" s="47"/>
      <c r="E75" s="47"/>
      <c r="F75" s="47"/>
      <c r="G75" s="47"/>
      <c r="H75" s="47"/>
    </row>
    <row r="76" spans="2:8" ht="12.95" customHeight="1" x14ac:dyDescent="0.2">
      <c r="B76" s="47"/>
      <c r="C76" s="47"/>
      <c r="D76" s="47"/>
      <c r="E76" s="47"/>
      <c r="F76" s="47"/>
      <c r="G76" s="47"/>
      <c r="H76" s="47"/>
    </row>
    <row r="77" spans="2:8" ht="12.95" customHeight="1" x14ac:dyDescent="0.2">
      <c r="B77" s="47"/>
      <c r="C77" s="47"/>
      <c r="D77" s="47"/>
      <c r="E77" s="47"/>
      <c r="F77" s="47"/>
      <c r="G77" s="47"/>
      <c r="H77" s="47"/>
    </row>
    <row r="78" spans="2:8" ht="12.95" customHeight="1" x14ac:dyDescent="0.2">
      <c r="B78" s="47"/>
      <c r="C78" s="47"/>
      <c r="D78" s="47"/>
      <c r="E78" s="47"/>
      <c r="F78" s="47"/>
      <c r="G78" s="47"/>
      <c r="H78" s="47"/>
    </row>
    <row r="79" spans="2:8" ht="12.95" customHeight="1" x14ac:dyDescent="0.2">
      <c r="B79" s="47"/>
      <c r="C79" s="47"/>
      <c r="D79" s="47"/>
      <c r="E79" s="47"/>
      <c r="F79" s="47"/>
      <c r="G79" s="47"/>
      <c r="H79" s="47"/>
    </row>
    <row r="80" spans="2:8" ht="12.95" customHeight="1" x14ac:dyDescent="0.2">
      <c r="B80" s="47"/>
      <c r="C80" s="47"/>
      <c r="D80" s="47"/>
      <c r="E80" s="47"/>
      <c r="F80" s="47"/>
      <c r="G80" s="47"/>
      <c r="H80" s="47"/>
    </row>
    <row r="81" spans="2:8" ht="12.95" customHeight="1" x14ac:dyDescent="0.2">
      <c r="B81" s="47"/>
      <c r="C81" s="47"/>
      <c r="D81" s="47"/>
      <c r="E81" s="47"/>
      <c r="F81" s="47"/>
      <c r="G81" s="47"/>
      <c r="H81" s="47"/>
    </row>
    <row r="82" spans="2:8" ht="12.95" customHeight="1" x14ac:dyDescent="0.2">
      <c r="B82" s="47"/>
      <c r="C82" s="47"/>
      <c r="D82" s="47"/>
      <c r="E82" s="47"/>
      <c r="F82" s="47"/>
      <c r="G82" s="47"/>
      <c r="H82" s="47"/>
    </row>
    <row r="83" spans="2:8" ht="12.95" customHeight="1" x14ac:dyDescent="0.2">
      <c r="B83" s="47"/>
      <c r="C83" s="47"/>
      <c r="D83" s="47"/>
      <c r="E83" s="47"/>
      <c r="F83" s="47"/>
      <c r="G83" s="47"/>
      <c r="H83" s="47"/>
    </row>
    <row r="84" spans="2:8" x14ac:dyDescent="0.2">
      <c r="B84" s="47"/>
      <c r="C84" s="47"/>
      <c r="D84" s="47"/>
      <c r="E84" s="47"/>
      <c r="F84" s="47"/>
      <c r="G84" s="47"/>
      <c r="H84" s="47"/>
    </row>
    <row r="85" spans="2:8" x14ac:dyDescent="0.2">
      <c r="B85" s="47"/>
      <c r="C85" s="47"/>
      <c r="D85" s="47"/>
      <c r="E85" s="47"/>
      <c r="F85" s="47"/>
      <c r="G85" s="47"/>
      <c r="H85" s="47"/>
    </row>
    <row r="86" spans="2:8" x14ac:dyDescent="0.2">
      <c r="B86" s="47"/>
      <c r="C86" s="47"/>
      <c r="D86" s="47"/>
      <c r="E86" s="47"/>
      <c r="F86" s="47"/>
      <c r="G86" s="47"/>
      <c r="H86" s="47"/>
    </row>
    <row r="87" spans="2:8" x14ac:dyDescent="0.2">
      <c r="B87" s="47"/>
      <c r="C87" s="47"/>
      <c r="D87" s="47"/>
      <c r="E87" s="47"/>
      <c r="F87" s="47"/>
      <c r="G87" s="47"/>
      <c r="H87" s="47"/>
    </row>
    <row r="88" spans="2:8" x14ac:dyDescent="0.2">
      <c r="B88" s="47"/>
      <c r="C88" s="47"/>
      <c r="D88" s="47"/>
      <c r="E88" s="47"/>
      <c r="F88" s="47"/>
      <c r="G88" s="47"/>
      <c r="H88" s="47"/>
    </row>
    <row r="89" spans="2:8" x14ac:dyDescent="0.2">
      <c r="B89" s="47"/>
      <c r="C89" s="47"/>
      <c r="D89" s="47"/>
      <c r="E89" s="47"/>
      <c r="F89" s="47"/>
      <c r="G89" s="47"/>
      <c r="H89" s="47"/>
    </row>
    <row r="90" spans="2:8" x14ac:dyDescent="0.2">
      <c r="B90" s="47"/>
      <c r="C90" s="47"/>
      <c r="D90" s="47"/>
      <c r="E90" s="47"/>
      <c r="F90" s="47"/>
      <c r="G90" s="47"/>
      <c r="H90" s="47"/>
    </row>
    <row r="91" spans="2:8" x14ac:dyDescent="0.2">
      <c r="B91" s="47"/>
      <c r="C91" s="47"/>
      <c r="D91" s="47"/>
      <c r="E91" s="47"/>
      <c r="F91" s="47"/>
      <c r="G91" s="47"/>
      <c r="H91" s="47"/>
    </row>
    <row r="92" spans="2:8" x14ac:dyDescent="0.2">
      <c r="B92" s="47"/>
      <c r="C92" s="47"/>
      <c r="D92" s="47"/>
      <c r="E92" s="47"/>
      <c r="F92" s="47"/>
      <c r="G92" s="47"/>
      <c r="H92" s="47"/>
    </row>
    <row r="93" spans="2:8" x14ac:dyDescent="0.2">
      <c r="B93" s="47"/>
      <c r="C93" s="47"/>
      <c r="D93" s="47"/>
      <c r="E93" s="47"/>
      <c r="F93" s="47"/>
      <c r="G93" s="47"/>
      <c r="H93" s="47"/>
    </row>
    <row r="94" spans="2:8" x14ac:dyDescent="0.2">
      <c r="B94" s="47"/>
      <c r="C94" s="47"/>
      <c r="D94" s="47"/>
      <c r="E94" s="47"/>
      <c r="F94" s="47"/>
      <c r="G94" s="47"/>
      <c r="H94" s="47"/>
    </row>
    <row r="95" spans="2:8" x14ac:dyDescent="0.2">
      <c r="B95" s="47"/>
      <c r="C95" s="47"/>
      <c r="D95" s="47"/>
      <c r="E95" s="47"/>
      <c r="F95" s="47"/>
      <c r="G95" s="47"/>
      <c r="H95" s="47"/>
    </row>
    <row r="96" spans="2:8" x14ac:dyDescent="0.2">
      <c r="B96" s="47"/>
      <c r="C96" s="47"/>
      <c r="D96" s="47"/>
      <c r="E96" s="47"/>
      <c r="F96" s="47"/>
      <c r="G96" s="47"/>
      <c r="H96" s="47"/>
    </row>
    <row r="97" spans="2:8" x14ac:dyDescent="0.2">
      <c r="B97" s="47"/>
      <c r="C97" s="47"/>
      <c r="D97" s="47"/>
      <c r="E97" s="47"/>
      <c r="F97" s="47"/>
      <c r="G97" s="47"/>
      <c r="H97" s="47"/>
    </row>
    <row r="98" spans="2:8" x14ac:dyDescent="0.2">
      <c r="B98" s="47"/>
      <c r="C98" s="47"/>
      <c r="D98" s="47"/>
      <c r="E98" s="47"/>
      <c r="F98" s="47"/>
      <c r="G98" s="47"/>
      <c r="H98" s="47"/>
    </row>
    <row r="99" spans="2:8" x14ac:dyDescent="0.2">
      <c r="B99" s="47"/>
      <c r="C99" s="47"/>
      <c r="D99" s="47"/>
      <c r="E99" s="47"/>
      <c r="F99" s="47"/>
      <c r="G99" s="47"/>
      <c r="H99" s="47"/>
    </row>
  </sheetData>
  <printOptions gridLines="1"/>
  <pageMargins left="0.25" right="0.25" top="0.75" bottom="0.75" header="0.3" footer="0.3"/>
  <pageSetup scale="9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84E48-8348-4927-BC75-8E73AC3431F7}">
  <dimension ref="A1:AD348"/>
  <sheetViews>
    <sheetView topLeftCell="A225" workbookViewId="0">
      <selection activeCell="S250" sqref="S250"/>
    </sheetView>
  </sheetViews>
  <sheetFormatPr defaultColWidth="9.28515625" defaultRowHeight="14.25" x14ac:dyDescent="0.2"/>
  <cols>
    <col min="1" max="1" width="33.28515625" style="57" customWidth="1"/>
    <col min="2" max="2" width="19.28515625" style="58" bestFit="1" customWidth="1"/>
    <col min="3" max="3" width="5.7109375" style="58" bestFit="1" customWidth="1"/>
    <col min="4" max="4" width="7.28515625" style="58" bestFit="1" customWidth="1"/>
    <col min="5" max="5" width="7.28515625" style="58" customWidth="1"/>
    <col min="6" max="6" width="27.28515625" style="58" bestFit="1" customWidth="1"/>
    <col min="7" max="7" width="6.7109375" style="57" hidden="1" customWidth="1"/>
    <col min="8" max="8" width="7.85546875" style="57" hidden="1" customWidth="1"/>
    <col min="9" max="9" width="1.28515625" style="57" hidden="1" customWidth="1"/>
    <col min="10" max="10" width="17" style="57" hidden="1" customWidth="1"/>
    <col min="11" max="12" width="15.28515625" style="57" hidden="1" customWidth="1"/>
    <col min="13" max="14" width="17" style="57" hidden="1" customWidth="1"/>
    <col min="15" max="15" width="20.28515625" style="57" hidden="1" customWidth="1"/>
    <col min="16" max="16" width="21.28515625" style="57" hidden="1" customWidth="1"/>
    <col min="17" max="17" width="17" style="57" bestFit="1" customWidth="1"/>
    <col min="18" max="22" width="15.7109375" style="59" bestFit="1" customWidth="1"/>
    <col min="23" max="23" width="2.85546875" style="57" customWidth="1"/>
    <col min="24" max="27" width="9.28515625" style="57"/>
    <col min="28" max="28" width="2.7109375" style="57" bestFit="1" customWidth="1"/>
    <col min="29" max="29" width="22.7109375" style="57" bestFit="1" customWidth="1"/>
    <col min="30" max="16384" width="9.28515625" style="57"/>
  </cols>
  <sheetData>
    <row r="1" spans="1:30" ht="15" hidden="1" thickBot="1" x14ac:dyDescent="0.25"/>
    <row r="2" spans="1:30" ht="15" hidden="1" thickBot="1" x14ac:dyDescent="0.25"/>
    <row r="3" spans="1:30" ht="19.899999999999999" hidden="1" customHeight="1" x14ac:dyDescent="0.3">
      <c r="A3" s="193"/>
      <c r="B3" s="193"/>
      <c r="C3" s="193"/>
      <c r="D3" s="193"/>
      <c r="E3" s="193"/>
      <c r="F3" s="193"/>
      <c r="G3" s="193"/>
      <c r="H3" s="193"/>
      <c r="I3" s="193"/>
      <c r="J3" s="193"/>
      <c r="K3" s="193"/>
      <c r="L3" s="193"/>
      <c r="M3" s="193"/>
      <c r="N3" s="193"/>
      <c r="O3" s="193"/>
      <c r="P3" s="193"/>
      <c r="Q3" s="193"/>
    </row>
    <row r="4" spans="1:30" ht="15" hidden="1" thickBot="1" x14ac:dyDescent="0.25">
      <c r="A4" s="194"/>
      <c r="B4" s="194"/>
      <c r="C4" s="194"/>
      <c r="D4" s="194"/>
      <c r="E4" s="194"/>
      <c r="F4" s="194"/>
      <c r="G4" s="194"/>
      <c r="H4" s="194"/>
      <c r="I4" s="194"/>
      <c r="J4" s="194"/>
      <c r="K4" s="194"/>
      <c r="L4" s="194"/>
      <c r="M4" s="194"/>
      <c r="N4" s="194"/>
      <c r="O4" s="194"/>
      <c r="P4" s="194"/>
      <c r="Q4" s="194"/>
    </row>
    <row r="5" spans="1:30" ht="15" hidden="1" thickBot="1" x14ac:dyDescent="0.25">
      <c r="A5" s="195"/>
      <c r="B5" s="195"/>
      <c r="C5" s="195"/>
      <c r="D5" s="195"/>
      <c r="E5" s="195"/>
      <c r="F5" s="195"/>
      <c r="G5" s="195"/>
      <c r="H5" s="195"/>
      <c r="I5" s="195"/>
      <c r="J5" s="195"/>
      <c r="K5" s="195"/>
      <c r="L5" s="195"/>
      <c r="M5" s="195"/>
      <c r="N5" s="195"/>
      <c r="O5" s="195"/>
      <c r="P5" s="195"/>
      <c r="Q5" s="195"/>
    </row>
    <row r="6" spans="1:30" ht="15" hidden="1" thickBot="1" x14ac:dyDescent="0.25">
      <c r="A6" s="58"/>
      <c r="G6" s="58"/>
      <c r="H6" s="58"/>
      <c r="I6" s="58"/>
      <c r="J6" s="58"/>
      <c r="K6" s="58"/>
      <c r="L6" s="58"/>
      <c r="M6" s="58"/>
      <c r="N6" s="58"/>
      <c r="O6" s="58"/>
      <c r="P6" s="58"/>
      <c r="Q6" s="58"/>
    </row>
    <row r="7" spans="1:30" ht="15" hidden="1" thickBot="1" x14ac:dyDescent="0.25">
      <c r="A7" s="58"/>
      <c r="G7" s="58"/>
      <c r="H7" s="58"/>
      <c r="I7" s="58"/>
      <c r="J7" s="58"/>
      <c r="K7" s="60" t="s">
        <v>305</v>
      </c>
      <c r="L7" s="61" t="s">
        <v>306</v>
      </c>
      <c r="M7" s="196" t="s">
        <v>307</v>
      </c>
      <c r="N7" s="197"/>
      <c r="O7" s="62" t="s">
        <v>308</v>
      </c>
      <c r="P7" s="63"/>
      <c r="Q7" s="64" t="s">
        <v>21</v>
      </c>
    </row>
    <row r="8" spans="1:30" ht="15" hidden="1" thickBot="1" x14ac:dyDescent="0.25">
      <c r="A8" s="58"/>
      <c r="G8" s="58"/>
      <c r="H8" s="58"/>
      <c r="I8" s="58"/>
      <c r="J8" s="198" t="s">
        <v>309</v>
      </c>
      <c r="K8" s="65">
        <v>3</v>
      </c>
      <c r="L8" s="66">
        <v>8</v>
      </c>
      <c r="M8" s="67">
        <v>27.35</v>
      </c>
      <c r="N8" s="68"/>
      <c r="O8" s="69">
        <v>30</v>
      </c>
      <c r="P8" s="70"/>
      <c r="Q8" s="71"/>
    </row>
    <row r="9" spans="1:30" ht="15.75" hidden="1" thickBot="1" x14ac:dyDescent="0.3">
      <c r="A9" s="58"/>
      <c r="B9" s="72" t="s">
        <v>310</v>
      </c>
      <c r="C9" s="200"/>
      <c r="D9" s="200"/>
      <c r="E9" s="73"/>
      <c r="F9" s="74">
        <v>31500</v>
      </c>
      <c r="G9" s="58"/>
      <c r="H9" s="58"/>
      <c r="I9" s="58"/>
      <c r="J9" s="199"/>
      <c r="K9" s="75"/>
      <c r="L9" s="76"/>
      <c r="M9" s="77"/>
      <c r="N9" s="68"/>
      <c r="O9" s="201" t="s">
        <v>311</v>
      </c>
      <c r="P9" s="78"/>
      <c r="Q9" s="79"/>
      <c r="AB9" t="s">
        <v>283</v>
      </c>
      <c r="AC9" t="s">
        <v>284</v>
      </c>
    </row>
    <row r="10" spans="1:30" ht="15.75" hidden="1" thickBot="1" x14ac:dyDescent="0.3">
      <c r="A10" s="58"/>
      <c r="G10" s="58"/>
      <c r="H10" s="58"/>
      <c r="I10" s="58"/>
      <c r="J10" s="58"/>
      <c r="K10" s="80"/>
      <c r="L10" s="76" t="s">
        <v>312</v>
      </c>
      <c r="M10" s="81" t="s">
        <v>313</v>
      </c>
      <c r="N10" s="82" t="s">
        <v>20</v>
      </c>
      <c r="O10" s="202"/>
      <c r="P10" s="83"/>
      <c r="Q10" s="84"/>
      <c r="AB10" t="s">
        <v>255</v>
      </c>
      <c r="AC10" t="s">
        <v>63</v>
      </c>
    </row>
    <row r="11" spans="1:30" ht="72.599999999999994" customHeight="1" x14ac:dyDescent="0.25">
      <c r="A11" s="85" t="s">
        <v>314</v>
      </c>
      <c r="B11" s="85" t="s">
        <v>315</v>
      </c>
      <c r="C11" s="85" t="s">
        <v>57</v>
      </c>
      <c r="D11" s="85" t="s">
        <v>316</v>
      </c>
      <c r="E11" s="86" t="s">
        <v>317</v>
      </c>
      <c r="F11" s="85" t="s">
        <v>318</v>
      </c>
      <c r="G11" s="85" t="s">
        <v>319</v>
      </c>
      <c r="H11" s="85" t="s">
        <v>58</v>
      </c>
      <c r="I11" s="85"/>
      <c r="J11" s="87" t="s">
        <v>320</v>
      </c>
      <c r="K11" s="88"/>
      <c r="L11" s="89"/>
      <c r="M11" s="90"/>
      <c r="N11" s="91"/>
      <c r="O11" s="89"/>
      <c r="P11" s="92" t="s">
        <v>321</v>
      </c>
      <c r="Q11" s="93" t="s">
        <v>59</v>
      </c>
      <c r="R11" s="94" t="s">
        <v>3</v>
      </c>
      <c r="S11" s="94" t="s">
        <v>4</v>
      </c>
      <c r="T11" s="94" t="s">
        <v>5</v>
      </c>
      <c r="U11" s="94" t="s">
        <v>6</v>
      </c>
      <c r="V11" s="94" t="s">
        <v>6</v>
      </c>
      <c r="AB11" t="s">
        <v>207</v>
      </c>
      <c r="AC11" t="s">
        <v>322</v>
      </c>
    </row>
    <row r="12" spans="1:30" ht="15" x14ac:dyDescent="0.25">
      <c r="A12" s="95" t="s">
        <v>64</v>
      </c>
      <c r="B12" s="95" t="s">
        <v>65</v>
      </c>
      <c r="C12" s="95" t="s">
        <v>61</v>
      </c>
      <c r="D12" s="96" t="s">
        <v>62</v>
      </c>
      <c r="E12" s="96">
        <v>5</v>
      </c>
      <c r="F12" s="96" t="str">
        <f t="shared" ref="F12:F75" si="0">LOOKUP(D12,$AB$9:$AC$13)</f>
        <v>Needs Reconstruction</v>
      </c>
      <c r="G12" s="97">
        <v>22</v>
      </c>
      <c r="H12" s="97">
        <v>2044</v>
      </c>
      <c r="I12" s="98"/>
      <c r="J12" s="99">
        <f t="shared" ref="J12:J42" si="1">((H12*G12)/9)</f>
        <v>4996.4444444444443</v>
      </c>
      <c r="K12" s="100">
        <f t="shared" ref="K12:K75" si="2">J12*$K$8</f>
        <v>14989.333333333332</v>
      </c>
      <c r="L12" s="101">
        <f t="shared" ref="L12:L75" si="3">J12*$L$8</f>
        <v>39971.555555555555</v>
      </c>
      <c r="M12" s="102">
        <f t="shared" ref="M12:M75" si="4">J12*$M$8</f>
        <v>136652.75555555557</v>
      </c>
      <c r="N12" s="102">
        <f t="shared" ref="N12:N75" si="5">M12+L12</f>
        <v>176624.31111111114</v>
      </c>
      <c r="O12" s="103">
        <f t="shared" ref="O12:O75" si="6">(((((H12*4)*2)/27)*$O$8)*2)</f>
        <v>36337.777777777781</v>
      </c>
      <c r="P12" s="104"/>
      <c r="Q12" s="105">
        <f>O12+N12+K12+$C$9+P12</f>
        <v>227951.42222222226</v>
      </c>
      <c r="R12" s="106">
        <v>227951.42</v>
      </c>
      <c r="S12" s="106"/>
      <c r="T12" s="106"/>
      <c r="U12" s="106"/>
      <c r="V12" s="106"/>
      <c r="AB12" t="s">
        <v>151</v>
      </c>
      <c r="AC12" t="s">
        <v>323</v>
      </c>
    </row>
    <row r="13" spans="1:30" ht="15" x14ac:dyDescent="0.25">
      <c r="A13" s="95" t="s">
        <v>64</v>
      </c>
      <c r="B13" s="95" t="s">
        <v>68</v>
      </c>
      <c r="C13" s="95" t="s">
        <v>61</v>
      </c>
      <c r="D13" s="96" t="s">
        <v>62</v>
      </c>
      <c r="E13" s="96">
        <v>5</v>
      </c>
      <c r="F13" s="96" t="str">
        <f t="shared" si="0"/>
        <v>Needs Reconstruction</v>
      </c>
      <c r="G13" s="97">
        <v>22</v>
      </c>
      <c r="H13" s="97">
        <v>11616</v>
      </c>
      <c r="I13" s="98"/>
      <c r="J13" s="99">
        <f t="shared" si="1"/>
        <v>28394.666666666668</v>
      </c>
      <c r="K13" s="100">
        <f t="shared" si="2"/>
        <v>85184</v>
      </c>
      <c r="L13" s="101">
        <f t="shared" si="3"/>
        <v>227157.33333333334</v>
      </c>
      <c r="M13" s="102">
        <f t="shared" si="4"/>
        <v>776594.13333333342</v>
      </c>
      <c r="N13" s="102">
        <f t="shared" si="5"/>
        <v>1003751.4666666668</v>
      </c>
      <c r="O13" s="103">
        <f t="shared" si="6"/>
        <v>206506.66666666666</v>
      </c>
      <c r="P13" s="104"/>
      <c r="Q13" s="105">
        <f t="shared" ref="Q13:Q75" si="7">O13+N13+K13+$C$9+P13</f>
        <v>1295442.1333333335</v>
      </c>
      <c r="R13" s="106">
        <v>1295442.1299999999</v>
      </c>
      <c r="S13" s="106"/>
      <c r="T13" s="106"/>
      <c r="U13" s="106"/>
      <c r="V13" s="106"/>
      <c r="AB13" t="s">
        <v>62</v>
      </c>
      <c r="AC13" t="s">
        <v>324</v>
      </c>
    </row>
    <row r="14" spans="1:30" ht="15" thickBot="1" x14ac:dyDescent="0.25">
      <c r="A14" s="95" t="s">
        <v>71</v>
      </c>
      <c r="B14" s="96" t="s">
        <v>72</v>
      </c>
      <c r="C14" s="95" t="s">
        <v>61</v>
      </c>
      <c r="D14" s="96" t="s">
        <v>62</v>
      </c>
      <c r="E14" s="96">
        <v>5</v>
      </c>
      <c r="F14" s="96" t="str">
        <f t="shared" si="0"/>
        <v>Needs Reconstruction</v>
      </c>
      <c r="G14" s="98">
        <v>20</v>
      </c>
      <c r="H14" s="98">
        <v>3750</v>
      </c>
      <c r="I14" s="98"/>
      <c r="J14" s="99">
        <f t="shared" si="1"/>
        <v>8333.3333333333339</v>
      </c>
      <c r="K14" s="100">
        <f t="shared" si="2"/>
        <v>25000</v>
      </c>
      <c r="L14" s="101">
        <f t="shared" si="3"/>
        <v>66666.666666666672</v>
      </c>
      <c r="M14" s="102">
        <f t="shared" si="4"/>
        <v>227916.66666666669</v>
      </c>
      <c r="N14" s="102">
        <f t="shared" si="5"/>
        <v>294583.33333333337</v>
      </c>
      <c r="O14" s="103">
        <f t="shared" si="6"/>
        <v>66666.666666666672</v>
      </c>
      <c r="P14" s="104"/>
      <c r="Q14" s="105">
        <f t="shared" si="7"/>
        <v>386250.00000000006</v>
      </c>
      <c r="R14" s="106">
        <v>386250</v>
      </c>
      <c r="S14" s="106"/>
      <c r="T14" s="106"/>
      <c r="U14" s="106"/>
      <c r="V14" s="106"/>
    </row>
    <row r="15" spans="1:30" ht="15" x14ac:dyDescent="0.25">
      <c r="A15" s="95" t="s">
        <v>60</v>
      </c>
      <c r="B15" s="95">
        <v>6200</v>
      </c>
      <c r="C15" s="95" t="s">
        <v>61</v>
      </c>
      <c r="D15" s="96" t="s">
        <v>62</v>
      </c>
      <c r="E15" s="96">
        <v>5</v>
      </c>
      <c r="F15" s="96" t="str">
        <f t="shared" si="0"/>
        <v>Needs Reconstruction</v>
      </c>
      <c r="G15" s="97">
        <v>23</v>
      </c>
      <c r="H15" s="97">
        <v>1147</v>
      </c>
      <c r="I15" s="98"/>
      <c r="J15" s="99">
        <f t="shared" si="1"/>
        <v>2931.2222222222222</v>
      </c>
      <c r="K15" s="100">
        <f t="shared" si="2"/>
        <v>8793.6666666666661</v>
      </c>
      <c r="L15" s="101">
        <f t="shared" si="3"/>
        <v>23449.777777777777</v>
      </c>
      <c r="M15" s="102">
        <f t="shared" si="4"/>
        <v>80168.927777777775</v>
      </c>
      <c r="N15" s="102">
        <f t="shared" si="5"/>
        <v>103618.70555555556</v>
      </c>
      <c r="O15" s="103">
        <f t="shared" si="6"/>
        <v>20391.111111111109</v>
      </c>
      <c r="P15" s="104"/>
      <c r="Q15" s="105">
        <f t="shared" si="7"/>
        <v>132803.48333333334</v>
      </c>
      <c r="R15" s="106">
        <v>132803.48000000001</v>
      </c>
      <c r="S15" s="106"/>
      <c r="T15" s="106"/>
      <c r="U15" s="106"/>
      <c r="V15" s="106"/>
      <c r="X15" s="107" t="s">
        <v>57</v>
      </c>
      <c r="Y15" s="108"/>
      <c r="Z15" s="108"/>
      <c r="AA15" s="108"/>
      <c r="AB15" s="108"/>
      <c r="AC15" s="108"/>
      <c r="AD15" s="109"/>
    </row>
    <row r="16" spans="1:30" ht="16.5" x14ac:dyDescent="0.25">
      <c r="A16" s="95" t="s">
        <v>327</v>
      </c>
      <c r="B16" s="95" t="s">
        <v>82</v>
      </c>
      <c r="C16" s="95" t="s">
        <v>61</v>
      </c>
      <c r="D16" s="96" t="s">
        <v>62</v>
      </c>
      <c r="E16" s="96">
        <v>4</v>
      </c>
      <c r="F16" s="96" t="str">
        <f t="shared" si="0"/>
        <v>Needs Reconstruction</v>
      </c>
      <c r="G16" s="97">
        <v>22</v>
      </c>
      <c r="H16" s="97">
        <v>1115</v>
      </c>
      <c r="I16" s="98"/>
      <c r="J16" s="99">
        <f t="shared" si="1"/>
        <v>2725.5555555555557</v>
      </c>
      <c r="K16" s="110">
        <f t="shared" si="2"/>
        <v>8176.666666666667</v>
      </c>
      <c r="L16" s="101">
        <f t="shared" si="3"/>
        <v>21804.444444444445</v>
      </c>
      <c r="M16" s="102">
        <f t="shared" si="4"/>
        <v>74543.944444444453</v>
      </c>
      <c r="N16" s="102">
        <f t="shared" si="5"/>
        <v>96348.388888888905</v>
      </c>
      <c r="O16" s="103">
        <f t="shared" si="6"/>
        <v>19822.222222222223</v>
      </c>
      <c r="P16" s="104"/>
      <c r="Q16" s="105">
        <f t="shared" si="7"/>
        <v>124347.2777777778</v>
      </c>
      <c r="R16" s="106"/>
      <c r="S16" s="106">
        <v>124347.28</v>
      </c>
      <c r="T16" s="106"/>
      <c r="U16" s="106"/>
      <c r="V16" s="106"/>
      <c r="X16" s="111" t="s">
        <v>66</v>
      </c>
      <c r="Y16" s="203" t="s">
        <v>67</v>
      </c>
      <c r="Z16" s="203"/>
      <c r="AA16" s="203"/>
      <c r="AB16" s="203"/>
      <c r="AC16" s="203"/>
      <c r="AD16" s="204"/>
    </row>
    <row r="17" spans="1:30" ht="15" x14ac:dyDescent="0.25">
      <c r="A17" s="113" t="s">
        <v>325</v>
      </c>
      <c r="B17" s="95">
        <v>5600</v>
      </c>
      <c r="C17" s="95" t="s">
        <v>61</v>
      </c>
      <c r="D17" s="96" t="s">
        <v>62</v>
      </c>
      <c r="E17" s="96">
        <v>4</v>
      </c>
      <c r="F17" s="96" t="str">
        <f t="shared" si="0"/>
        <v>Needs Reconstruction</v>
      </c>
      <c r="G17" s="98">
        <v>20</v>
      </c>
      <c r="H17" s="97">
        <v>1685</v>
      </c>
      <c r="I17" s="98"/>
      <c r="J17" s="99">
        <f t="shared" si="1"/>
        <v>3744.4444444444443</v>
      </c>
      <c r="K17" s="100">
        <f t="shared" si="2"/>
        <v>11233.333333333332</v>
      </c>
      <c r="L17" s="101">
        <f t="shared" si="3"/>
        <v>29955.555555555555</v>
      </c>
      <c r="M17" s="102">
        <f t="shared" si="4"/>
        <v>102410.55555555556</v>
      </c>
      <c r="N17" s="102">
        <f t="shared" si="5"/>
        <v>132366.11111111112</v>
      </c>
      <c r="O17" s="103">
        <f t="shared" si="6"/>
        <v>29955.555555555555</v>
      </c>
      <c r="P17" s="104"/>
      <c r="Q17" s="105">
        <f t="shared" si="7"/>
        <v>173555.00000000003</v>
      </c>
      <c r="R17" s="106"/>
      <c r="S17" s="106">
        <v>173555</v>
      </c>
      <c r="T17" s="106"/>
      <c r="U17" s="106"/>
      <c r="V17" s="106"/>
      <c r="X17" s="111" t="s">
        <v>69</v>
      </c>
      <c r="Y17" s="203" t="s">
        <v>70</v>
      </c>
      <c r="Z17" s="203"/>
      <c r="AA17" s="203"/>
      <c r="AB17" s="203"/>
      <c r="AC17" s="203"/>
      <c r="AD17" s="204"/>
    </row>
    <row r="18" spans="1:30" ht="15" x14ac:dyDescent="0.25">
      <c r="A18" s="95" t="s">
        <v>85</v>
      </c>
      <c r="B18" s="95">
        <v>100</v>
      </c>
      <c r="C18" s="95" t="s">
        <v>61</v>
      </c>
      <c r="D18" s="96" t="s">
        <v>62</v>
      </c>
      <c r="E18" s="96">
        <v>4</v>
      </c>
      <c r="F18" s="96" t="str">
        <f t="shared" si="0"/>
        <v>Needs Reconstruction</v>
      </c>
      <c r="G18" s="97">
        <v>20</v>
      </c>
      <c r="H18" s="97">
        <v>370</v>
      </c>
      <c r="I18" s="98"/>
      <c r="J18" s="99">
        <f t="shared" si="1"/>
        <v>822.22222222222217</v>
      </c>
      <c r="K18" s="100">
        <f t="shared" si="2"/>
        <v>2466.6666666666665</v>
      </c>
      <c r="L18" s="101">
        <f t="shared" si="3"/>
        <v>6577.7777777777774</v>
      </c>
      <c r="M18" s="102">
        <f t="shared" si="4"/>
        <v>22487.777777777777</v>
      </c>
      <c r="N18" s="102">
        <f t="shared" si="5"/>
        <v>29065.555555555555</v>
      </c>
      <c r="O18" s="103">
        <f t="shared" si="6"/>
        <v>6577.7777777777783</v>
      </c>
      <c r="P18" s="104"/>
      <c r="Q18" s="105">
        <f t="shared" si="7"/>
        <v>38110</v>
      </c>
      <c r="R18" s="106"/>
      <c r="S18" s="106">
        <v>38110</v>
      </c>
      <c r="T18" s="106"/>
      <c r="U18" s="106"/>
      <c r="V18" s="106"/>
      <c r="X18" s="111" t="s">
        <v>73</v>
      </c>
      <c r="Y18" s="203" t="s">
        <v>74</v>
      </c>
      <c r="Z18" s="203"/>
      <c r="AA18" s="203"/>
      <c r="AB18" s="203"/>
      <c r="AC18" s="203"/>
      <c r="AD18" s="204"/>
    </row>
    <row r="19" spans="1:30" ht="15.75" thickBot="1" x14ac:dyDescent="0.3">
      <c r="A19" s="95" t="s">
        <v>85</v>
      </c>
      <c r="B19" s="95">
        <v>200</v>
      </c>
      <c r="C19" s="95" t="s">
        <v>61</v>
      </c>
      <c r="D19" s="96" t="s">
        <v>62</v>
      </c>
      <c r="E19" s="96">
        <v>4</v>
      </c>
      <c r="F19" s="96" t="str">
        <f t="shared" si="0"/>
        <v>Needs Reconstruction</v>
      </c>
      <c r="G19" s="97">
        <v>20</v>
      </c>
      <c r="H19" s="97">
        <v>817</v>
      </c>
      <c r="I19" s="98"/>
      <c r="J19" s="99">
        <f t="shared" si="1"/>
        <v>1815.5555555555557</v>
      </c>
      <c r="K19" s="100">
        <f t="shared" si="2"/>
        <v>5446.666666666667</v>
      </c>
      <c r="L19" s="101">
        <f t="shared" si="3"/>
        <v>14524.444444444445</v>
      </c>
      <c r="M19" s="102">
        <f t="shared" si="4"/>
        <v>49655.444444444453</v>
      </c>
      <c r="N19" s="102">
        <f t="shared" si="5"/>
        <v>64179.888888888898</v>
      </c>
      <c r="O19" s="103">
        <f t="shared" si="6"/>
        <v>14524.444444444445</v>
      </c>
      <c r="P19" s="104"/>
      <c r="Q19" s="105">
        <f t="shared" si="7"/>
        <v>84151.000000000015</v>
      </c>
      <c r="R19" s="106"/>
      <c r="S19" s="106">
        <v>84151</v>
      </c>
      <c r="T19" s="106"/>
      <c r="U19" s="106"/>
      <c r="V19" s="106"/>
      <c r="X19" s="114" t="s">
        <v>78</v>
      </c>
      <c r="Y19" s="205" t="s">
        <v>79</v>
      </c>
      <c r="Z19" s="205"/>
      <c r="AA19" s="205"/>
      <c r="AB19" s="205"/>
      <c r="AC19" s="205"/>
      <c r="AD19" s="206"/>
    </row>
    <row r="20" spans="1:30" ht="15" x14ac:dyDescent="0.25">
      <c r="A20" s="95" t="s">
        <v>75</v>
      </c>
      <c r="B20" s="95" t="s">
        <v>76</v>
      </c>
      <c r="C20" s="95" t="s">
        <v>77</v>
      </c>
      <c r="D20" s="96" t="s">
        <v>62</v>
      </c>
      <c r="E20" s="96">
        <v>4</v>
      </c>
      <c r="F20" s="96" t="str">
        <f t="shared" si="0"/>
        <v>Needs Reconstruction</v>
      </c>
      <c r="G20" s="97">
        <v>25</v>
      </c>
      <c r="H20" s="97">
        <v>5155</v>
      </c>
      <c r="I20" s="98"/>
      <c r="J20" s="99">
        <f t="shared" si="1"/>
        <v>14319.444444444445</v>
      </c>
      <c r="K20" s="100">
        <f t="shared" si="2"/>
        <v>42958.333333333336</v>
      </c>
      <c r="L20" s="101">
        <f t="shared" si="3"/>
        <v>114555.55555555556</v>
      </c>
      <c r="M20" s="102">
        <f t="shared" si="4"/>
        <v>391636.80555555562</v>
      </c>
      <c r="N20" s="102">
        <f t="shared" si="5"/>
        <v>506192.36111111118</v>
      </c>
      <c r="O20" s="103">
        <f t="shared" si="6"/>
        <v>91644.444444444438</v>
      </c>
      <c r="P20" s="104"/>
      <c r="Q20" s="105">
        <f t="shared" si="7"/>
        <v>640795.13888888899</v>
      </c>
      <c r="R20" s="106"/>
      <c r="S20" s="106">
        <v>640795.14</v>
      </c>
      <c r="T20" s="106"/>
      <c r="U20" s="106"/>
      <c r="V20" s="106"/>
      <c r="X20"/>
      <c r="Y20"/>
      <c r="Z20"/>
      <c r="AA20"/>
      <c r="AB20"/>
      <c r="AC20"/>
      <c r="AD20"/>
    </row>
    <row r="21" spans="1:30" ht="15.75" thickBot="1" x14ac:dyDescent="0.3">
      <c r="A21" s="95" t="s">
        <v>92</v>
      </c>
      <c r="B21" s="95">
        <v>100</v>
      </c>
      <c r="C21" s="95" t="s">
        <v>61</v>
      </c>
      <c r="D21" s="96" t="s">
        <v>62</v>
      </c>
      <c r="E21" s="96">
        <v>4</v>
      </c>
      <c r="F21" s="96" t="str">
        <f t="shared" si="0"/>
        <v>Needs Reconstruction</v>
      </c>
      <c r="G21" s="97">
        <v>20</v>
      </c>
      <c r="H21" s="97">
        <v>282</v>
      </c>
      <c r="I21" s="98"/>
      <c r="J21" s="99">
        <f t="shared" si="1"/>
        <v>626.66666666666663</v>
      </c>
      <c r="K21" s="100">
        <f t="shared" si="2"/>
        <v>1880</v>
      </c>
      <c r="L21" s="101">
        <f t="shared" si="3"/>
        <v>5013.333333333333</v>
      </c>
      <c r="M21" s="102">
        <f t="shared" si="4"/>
        <v>17139.333333333332</v>
      </c>
      <c r="N21" s="102">
        <f t="shared" si="5"/>
        <v>22152.666666666664</v>
      </c>
      <c r="O21" s="103">
        <f t="shared" si="6"/>
        <v>5013.333333333333</v>
      </c>
      <c r="P21" s="104"/>
      <c r="Q21" s="105">
        <f t="shared" si="7"/>
        <v>29045.999999999996</v>
      </c>
      <c r="R21" s="106"/>
      <c r="S21" s="106">
        <v>29046</v>
      </c>
      <c r="T21" s="106"/>
      <c r="U21" s="106"/>
      <c r="V21" s="106"/>
      <c r="X21"/>
      <c r="Y21" s="56"/>
      <c r="Z21" s="56"/>
      <c r="AA21" s="56"/>
      <c r="AB21" s="56"/>
      <c r="AC21" s="56"/>
      <c r="AD21" s="56"/>
    </row>
    <row r="22" spans="1:30" ht="15" x14ac:dyDescent="0.25">
      <c r="A22" s="95" t="s">
        <v>96</v>
      </c>
      <c r="B22" s="95" t="s">
        <v>97</v>
      </c>
      <c r="C22" s="95" t="s">
        <v>61</v>
      </c>
      <c r="D22" s="96" t="s">
        <v>62</v>
      </c>
      <c r="E22" s="96">
        <v>4</v>
      </c>
      <c r="F22" s="96" t="str">
        <f t="shared" si="0"/>
        <v>Needs Reconstruction</v>
      </c>
      <c r="G22" s="98">
        <v>20</v>
      </c>
      <c r="H22" s="97">
        <v>294</v>
      </c>
      <c r="I22" s="98"/>
      <c r="J22" s="99">
        <f t="shared" si="1"/>
        <v>653.33333333333337</v>
      </c>
      <c r="K22" s="100">
        <f t="shared" si="2"/>
        <v>1960</v>
      </c>
      <c r="L22" s="101">
        <f t="shared" si="3"/>
        <v>5226.666666666667</v>
      </c>
      <c r="M22" s="102">
        <f t="shared" si="4"/>
        <v>17868.666666666668</v>
      </c>
      <c r="N22" s="102">
        <f t="shared" si="5"/>
        <v>23095.333333333336</v>
      </c>
      <c r="O22" s="103">
        <f t="shared" si="6"/>
        <v>5226.666666666667</v>
      </c>
      <c r="P22" s="104"/>
      <c r="Q22" s="105">
        <f t="shared" si="7"/>
        <v>30282.000000000004</v>
      </c>
      <c r="R22" s="106"/>
      <c r="S22" s="106">
        <v>30282</v>
      </c>
      <c r="T22" s="106"/>
      <c r="U22" s="106"/>
      <c r="V22" s="106"/>
      <c r="X22" s="207" t="s">
        <v>83</v>
      </c>
      <c r="Y22" s="208"/>
      <c r="Z22" s="56"/>
      <c r="AA22" s="207" t="s">
        <v>84</v>
      </c>
      <c r="AB22" s="209"/>
      <c r="AC22" s="209"/>
      <c r="AD22" s="208"/>
    </row>
    <row r="23" spans="1:30" ht="15" x14ac:dyDescent="0.25">
      <c r="A23" s="95" t="s">
        <v>101</v>
      </c>
      <c r="B23" s="95" t="s">
        <v>82</v>
      </c>
      <c r="C23" s="95" t="s">
        <v>61</v>
      </c>
      <c r="D23" s="96" t="s">
        <v>62</v>
      </c>
      <c r="E23" s="96">
        <v>4</v>
      </c>
      <c r="F23" s="96" t="str">
        <f t="shared" si="0"/>
        <v>Needs Reconstruction</v>
      </c>
      <c r="G23" s="97">
        <v>20</v>
      </c>
      <c r="H23" s="97">
        <v>2115</v>
      </c>
      <c r="I23" s="98"/>
      <c r="J23" s="99">
        <f t="shared" si="1"/>
        <v>4700</v>
      </c>
      <c r="K23" s="100">
        <f t="shared" si="2"/>
        <v>14100</v>
      </c>
      <c r="L23" s="101">
        <f t="shared" si="3"/>
        <v>37600</v>
      </c>
      <c r="M23" s="102">
        <f t="shared" si="4"/>
        <v>128545</v>
      </c>
      <c r="N23" s="102">
        <f t="shared" si="5"/>
        <v>166145</v>
      </c>
      <c r="O23" s="103">
        <f t="shared" si="6"/>
        <v>37600</v>
      </c>
      <c r="P23" s="104"/>
      <c r="Q23" s="105">
        <f t="shared" si="7"/>
        <v>217845</v>
      </c>
      <c r="R23" s="106"/>
      <c r="S23" s="106">
        <v>217845</v>
      </c>
      <c r="T23" s="106"/>
      <c r="U23" s="106"/>
      <c r="V23" s="106"/>
      <c r="X23" s="111" t="s">
        <v>86</v>
      </c>
      <c r="Y23" s="115" t="s">
        <v>87</v>
      </c>
      <c r="Z23" s="56"/>
      <c r="AA23" s="111">
        <v>1</v>
      </c>
      <c r="AB23" s="203" t="s">
        <v>88</v>
      </c>
      <c r="AC23" s="203"/>
      <c r="AD23" s="204"/>
    </row>
    <row r="24" spans="1:30" ht="15" x14ac:dyDescent="0.25">
      <c r="A24" s="95" t="s">
        <v>80</v>
      </c>
      <c r="B24" s="95" t="s">
        <v>81</v>
      </c>
      <c r="C24" s="96" t="s">
        <v>77</v>
      </c>
      <c r="D24" s="95" t="s">
        <v>62</v>
      </c>
      <c r="E24" s="95">
        <v>4</v>
      </c>
      <c r="F24" s="96" t="str">
        <f t="shared" si="0"/>
        <v>Needs Reconstruction</v>
      </c>
      <c r="G24" s="97">
        <v>22</v>
      </c>
      <c r="H24" s="97">
        <v>6865</v>
      </c>
      <c r="I24" s="98"/>
      <c r="J24" s="99">
        <f t="shared" si="1"/>
        <v>16781.111111111109</v>
      </c>
      <c r="K24" s="100">
        <f t="shared" si="2"/>
        <v>50343.333333333328</v>
      </c>
      <c r="L24" s="101">
        <f t="shared" si="3"/>
        <v>134248.88888888888</v>
      </c>
      <c r="M24" s="102">
        <f t="shared" si="4"/>
        <v>458963.38888888888</v>
      </c>
      <c r="N24" s="102">
        <f t="shared" si="5"/>
        <v>593212.27777777775</v>
      </c>
      <c r="O24" s="103">
        <f t="shared" si="6"/>
        <v>122044.44444444445</v>
      </c>
      <c r="P24" s="104"/>
      <c r="Q24" s="105">
        <f t="shared" si="7"/>
        <v>765600.05555555562</v>
      </c>
      <c r="R24" s="106"/>
      <c r="S24" s="106">
        <v>765600.06</v>
      </c>
      <c r="T24" s="106"/>
      <c r="U24" s="106"/>
      <c r="V24" s="106"/>
      <c r="X24" s="111" t="s">
        <v>89</v>
      </c>
      <c r="Y24" s="115" t="s">
        <v>90</v>
      </c>
      <c r="Z24" s="56"/>
      <c r="AA24" s="111">
        <v>2</v>
      </c>
      <c r="AB24" s="203" t="s">
        <v>91</v>
      </c>
      <c r="AC24" s="203"/>
      <c r="AD24" s="204"/>
    </row>
    <row r="25" spans="1:30" ht="15" x14ac:dyDescent="0.25">
      <c r="A25" s="95" t="s">
        <v>105</v>
      </c>
      <c r="B25" s="95">
        <v>100</v>
      </c>
      <c r="C25" s="96" t="s">
        <v>61</v>
      </c>
      <c r="D25" s="96" t="s">
        <v>62</v>
      </c>
      <c r="E25" s="96">
        <v>4</v>
      </c>
      <c r="F25" s="96" t="str">
        <f t="shared" si="0"/>
        <v>Needs Reconstruction</v>
      </c>
      <c r="G25" s="97">
        <v>20</v>
      </c>
      <c r="H25" s="97">
        <v>910</v>
      </c>
      <c r="I25" s="98"/>
      <c r="J25" s="99">
        <f t="shared" si="1"/>
        <v>2022.2222222222222</v>
      </c>
      <c r="K25" s="100">
        <f t="shared" si="2"/>
        <v>6066.6666666666661</v>
      </c>
      <c r="L25" s="101">
        <f t="shared" si="3"/>
        <v>16177.777777777777</v>
      </c>
      <c r="M25" s="102">
        <f t="shared" si="4"/>
        <v>55307.777777777781</v>
      </c>
      <c r="N25" s="102">
        <f t="shared" si="5"/>
        <v>71485.555555555562</v>
      </c>
      <c r="O25" s="103">
        <f t="shared" si="6"/>
        <v>16177.777777777777</v>
      </c>
      <c r="P25" s="104"/>
      <c r="Q25" s="105">
        <f t="shared" si="7"/>
        <v>93730.000000000015</v>
      </c>
      <c r="R25" s="106"/>
      <c r="S25" s="106">
        <v>93730</v>
      </c>
      <c r="T25" s="106"/>
      <c r="U25" s="106"/>
      <c r="V25" s="106"/>
      <c r="X25" s="111" t="s">
        <v>93</v>
      </c>
      <c r="Y25" s="115" t="s">
        <v>94</v>
      </c>
      <c r="Z25" s="56"/>
      <c r="AA25" s="111">
        <v>3</v>
      </c>
      <c r="AB25" s="203" t="s">
        <v>95</v>
      </c>
      <c r="AC25" s="203"/>
      <c r="AD25" s="204"/>
    </row>
    <row r="26" spans="1:30" ht="15" x14ac:dyDescent="0.25">
      <c r="A26" s="95" t="s">
        <v>108</v>
      </c>
      <c r="B26" s="95" t="s">
        <v>109</v>
      </c>
      <c r="C26" s="95" t="s">
        <v>110</v>
      </c>
      <c r="D26" s="95" t="s">
        <v>62</v>
      </c>
      <c r="E26" s="95">
        <v>4</v>
      </c>
      <c r="F26" s="96" t="str">
        <f t="shared" si="0"/>
        <v>Needs Reconstruction</v>
      </c>
      <c r="G26" s="98">
        <v>26</v>
      </c>
      <c r="H26" s="98">
        <v>425</v>
      </c>
      <c r="I26" s="98"/>
      <c r="J26" s="99">
        <f t="shared" si="1"/>
        <v>1227.7777777777778</v>
      </c>
      <c r="K26" s="100">
        <f t="shared" si="2"/>
        <v>3683.3333333333335</v>
      </c>
      <c r="L26" s="101">
        <f t="shared" si="3"/>
        <v>9822.2222222222226</v>
      </c>
      <c r="M26" s="102">
        <f t="shared" si="4"/>
        <v>33579.722222222226</v>
      </c>
      <c r="N26" s="102">
        <f t="shared" si="5"/>
        <v>43401.944444444453</v>
      </c>
      <c r="O26" s="103">
        <f t="shared" si="6"/>
        <v>7555.5555555555557</v>
      </c>
      <c r="P26" s="104"/>
      <c r="Q26" s="105">
        <f t="shared" si="7"/>
        <v>54640.833333333343</v>
      </c>
      <c r="R26" s="106"/>
      <c r="S26" s="106">
        <v>54640.83</v>
      </c>
      <c r="T26" s="106"/>
      <c r="U26" s="106"/>
      <c r="V26" s="106"/>
      <c r="X26" s="111" t="s">
        <v>98</v>
      </c>
      <c r="Y26" s="115" t="s">
        <v>99</v>
      </c>
      <c r="Z26" s="56"/>
      <c r="AA26" s="111">
        <v>4</v>
      </c>
      <c r="AB26" s="210" t="s">
        <v>100</v>
      </c>
      <c r="AC26" s="210"/>
      <c r="AD26" s="211"/>
    </row>
    <row r="27" spans="1:30" ht="15.75" thickBot="1" x14ac:dyDescent="0.3">
      <c r="A27" s="95" t="s">
        <v>106</v>
      </c>
      <c r="B27" s="95">
        <v>100</v>
      </c>
      <c r="C27" s="96" t="s">
        <v>61</v>
      </c>
      <c r="D27" s="96" t="s">
        <v>62</v>
      </c>
      <c r="E27" s="96">
        <v>4</v>
      </c>
      <c r="F27" s="96" t="str">
        <f t="shared" si="0"/>
        <v>Needs Reconstruction</v>
      </c>
      <c r="G27" s="97">
        <v>20</v>
      </c>
      <c r="H27" s="97">
        <v>580</v>
      </c>
      <c r="I27" s="98"/>
      <c r="J27" s="99">
        <f t="shared" si="1"/>
        <v>1288.8888888888889</v>
      </c>
      <c r="K27" s="100">
        <f t="shared" si="2"/>
        <v>3866.666666666667</v>
      </c>
      <c r="L27" s="101">
        <f t="shared" si="3"/>
        <v>10311.111111111111</v>
      </c>
      <c r="M27" s="102">
        <f t="shared" si="4"/>
        <v>35251.111111111117</v>
      </c>
      <c r="N27" s="102">
        <f t="shared" si="5"/>
        <v>45562.222222222226</v>
      </c>
      <c r="O27" s="103">
        <f t="shared" si="6"/>
        <v>10311.111111111111</v>
      </c>
      <c r="P27" s="104"/>
      <c r="Q27" s="105">
        <f t="shared" si="7"/>
        <v>59740</v>
      </c>
      <c r="R27" s="106"/>
      <c r="S27" s="106">
        <v>59740</v>
      </c>
      <c r="T27" s="106"/>
      <c r="U27" s="106"/>
      <c r="V27" s="106"/>
      <c r="X27" s="114" t="s">
        <v>102</v>
      </c>
      <c r="Y27" s="116" t="s">
        <v>103</v>
      </c>
      <c r="Z27" s="56"/>
      <c r="AA27" s="114">
        <v>5</v>
      </c>
      <c r="AB27" s="212" t="s">
        <v>104</v>
      </c>
      <c r="AC27" s="212"/>
      <c r="AD27" s="213"/>
    </row>
    <row r="28" spans="1:30" x14ac:dyDescent="0.2">
      <c r="A28" s="95" t="s">
        <v>106</v>
      </c>
      <c r="B28" s="95">
        <v>200</v>
      </c>
      <c r="C28" s="96" t="s">
        <v>61</v>
      </c>
      <c r="D28" s="96" t="s">
        <v>62</v>
      </c>
      <c r="E28" s="96">
        <v>4</v>
      </c>
      <c r="F28" s="96" t="str">
        <f t="shared" si="0"/>
        <v>Needs Reconstruction</v>
      </c>
      <c r="G28" s="97">
        <v>20</v>
      </c>
      <c r="H28" s="97">
        <v>705</v>
      </c>
      <c r="I28" s="98"/>
      <c r="J28" s="99">
        <f t="shared" si="1"/>
        <v>1566.6666666666667</v>
      </c>
      <c r="K28" s="100">
        <f t="shared" si="2"/>
        <v>4700</v>
      </c>
      <c r="L28" s="101">
        <f t="shared" si="3"/>
        <v>12533.333333333334</v>
      </c>
      <c r="M28" s="102">
        <f t="shared" si="4"/>
        <v>42848.333333333336</v>
      </c>
      <c r="N28" s="102">
        <f t="shared" si="5"/>
        <v>55381.666666666672</v>
      </c>
      <c r="O28" s="103">
        <f t="shared" si="6"/>
        <v>12533.333333333334</v>
      </c>
      <c r="P28" s="104"/>
      <c r="Q28" s="105">
        <f t="shared" si="7"/>
        <v>72615</v>
      </c>
      <c r="R28" s="106"/>
      <c r="S28" s="106">
        <v>72615</v>
      </c>
      <c r="T28" s="106"/>
      <c r="U28" s="106"/>
      <c r="V28" s="106"/>
    </row>
    <row r="29" spans="1:30" x14ac:dyDescent="0.2">
      <c r="A29" s="95" t="s">
        <v>107</v>
      </c>
      <c r="B29" s="95">
        <v>200</v>
      </c>
      <c r="C29" s="96" t="s">
        <v>61</v>
      </c>
      <c r="D29" s="96" t="s">
        <v>62</v>
      </c>
      <c r="E29" s="96">
        <v>4</v>
      </c>
      <c r="F29" s="96" t="str">
        <f t="shared" si="0"/>
        <v>Needs Reconstruction</v>
      </c>
      <c r="G29" s="97">
        <v>20</v>
      </c>
      <c r="H29" s="97">
        <v>3460</v>
      </c>
      <c r="I29" s="98"/>
      <c r="J29" s="99">
        <f t="shared" si="1"/>
        <v>7688.8888888888887</v>
      </c>
      <c r="K29" s="100">
        <f t="shared" si="2"/>
        <v>23066.666666666664</v>
      </c>
      <c r="L29" s="101">
        <f t="shared" si="3"/>
        <v>61511.111111111109</v>
      </c>
      <c r="M29" s="102">
        <f t="shared" si="4"/>
        <v>210291.11111111112</v>
      </c>
      <c r="N29" s="102">
        <f t="shared" si="5"/>
        <v>271802.22222222225</v>
      </c>
      <c r="O29" s="103">
        <f t="shared" si="6"/>
        <v>61511.111111111109</v>
      </c>
      <c r="P29" s="104"/>
      <c r="Q29" s="105">
        <f t="shared" si="7"/>
        <v>356380.00000000006</v>
      </c>
      <c r="R29" s="106"/>
      <c r="S29" s="106">
        <v>356380</v>
      </c>
      <c r="T29" s="106"/>
      <c r="U29" s="106"/>
      <c r="V29" s="106"/>
    </row>
    <row r="30" spans="1:30" x14ac:dyDescent="0.2">
      <c r="A30" s="95" t="s">
        <v>111</v>
      </c>
      <c r="B30" s="95">
        <v>3000</v>
      </c>
      <c r="C30" s="96" t="s">
        <v>110</v>
      </c>
      <c r="D30" s="96" t="s">
        <v>62</v>
      </c>
      <c r="E30" s="96">
        <v>4</v>
      </c>
      <c r="F30" s="96" t="str">
        <f t="shared" si="0"/>
        <v>Needs Reconstruction</v>
      </c>
      <c r="G30" s="97">
        <v>26</v>
      </c>
      <c r="H30" s="97">
        <v>230</v>
      </c>
      <c r="I30" s="98"/>
      <c r="J30" s="99">
        <f t="shared" si="1"/>
        <v>664.44444444444446</v>
      </c>
      <c r="K30" s="100">
        <f t="shared" si="2"/>
        <v>1993.3333333333335</v>
      </c>
      <c r="L30" s="101">
        <f t="shared" si="3"/>
        <v>5315.5555555555557</v>
      </c>
      <c r="M30" s="102">
        <f t="shared" si="4"/>
        <v>18172.555555555558</v>
      </c>
      <c r="N30" s="102">
        <f t="shared" si="5"/>
        <v>23488.111111111113</v>
      </c>
      <c r="O30" s="103">
        <f t="shared" si="6"/>
        <v>4088.8888888888891</v>
      </c>
      <c r="P30" s="104"/>
      <c r="Q30" s="105">
        <f t="shared" si="7"/>
        <v>29570.333333333336</v>
      </c>
      <c r="R30" s="106"/>
      <c r="S30" s="106">
        <v>29570.33</v>
      </c>
      <c r="T30" s="106"/>
      <c r="U30" s="106"/>
      <c r="V30" s="106"/>
    </row>
    <row r="31" spans="1:30" ht="16.5" x14ac:dyDescent="0.2">
      <c r="A31" s="95" t="s">
        <v>328</v>
      </c>
      <c r="B31" s="95" t="s">
        <v>118</v>
      </c>
      <c r="C31" s="95" t="s">
        <v>61</v>
      </c>
      <c r="D31" s="96" t="s">
        <v>62</v>
      </c>
      <c r="E31" s="96">
        <v>3</v>
      </c>
      <c r="F31" s="96" t="str">
        <f t="shared" si="0"/>
        <v>Needs Reconstruction</v>
      </c>
      <c r="G31" s="97">
        <v>21</v>
      </c>
      <c r="H31" s="97">
        <v>597</v>
      </c>
      <c r="I31" s="98"/>
      <c r="J31" s="99">
        <f t="shared" si="1"/>
        <v>1393</v>
      </c>
      <c r="K31" s="100">
        <f t="shared" si="2"/>
        <v>4179</v>
      </c>
      <c r="L31" s="101">
        <f t="shared" si="3"/>
        <v>11144</v>
      </c>
      <c r="M31" s="102">
        <f t="shared" si="4"/>
        <v>38098.550000000003</v>
      </c>
      <c r="N31" s="102">
        <f t="shared" si="5"/>
        <v>49242.55</v>
      </c>
      <c r="O31" s="103">
        <f t="shared" si="6"/>
        <v>10613.333333333334</v>
      </c>
      <c r="P31" s="104"/>
      <c r="Q31" s="105">
        <f t="shared" si="7"/>
        <v>64034.883333333339</v>
      </c>
      <c r="R31" s="106"/>
      <c r="S31" s="106"/>
      <c r="T31" s="106">
        <v>64034.879999999997</v>
      </c>
      <c r="U31" s="106"/>
      <c r="V31" s="106"/>
    </row>
    <row r="32" spans="1:30" x14ac:dyDescent="0.2">
      <c r="A32" s="95" t="s">
        <v>125</v>
      </c>
      <c r="B32" s="95">
        <v>400</v>
      </c>
      <c r="C32" s="95" t="s">
        <v>110</v>
      </c>
      <c r="D32" s="96" t="s">
        <v>62</v>
      </c>
      <c r="E32" s="96">
        <v>3</v>
      </c>
      <c r="F32" s="96" t="str">
        <f t="shared" si="0"/>
        <v>Needs Reconstruction</v>
      </c>
      <c r="G32" s="97">
        <v>26</v>
      </c>
      <c r="H32" s="97">
        <v>920</v>
      </c>
      <c r="I32" s="98"/>
      <c r="J32" s="99">
        <f t="shared" si="1"/>
        <v>2657.7777777777778</v>
      </c>
      <c r="K32" s="100">
        <f t="shared" si="2"/>
        <v>7973.3333333333339</v>
      </c>
      <c r="L32" s="101">
        <f t="shared" si="3"/>
        <v>21262.222222222223</v>
      </c>
      <c r="M32" s="102">
        <f t="shared" si="4"/>
        <v>72690.222222222234</v>
      </c>
      <c r="N32" s="102">
        <f t="shared" si="5"/>
        <v>93952.444444444453</v>
      </c>
      <c r="O32" s="103">
        <f t="shared" si="6"/>
        <v>16355.555555555557</v>
      </c>
      <c r="P32" s="104"/>
      <c r="Q32" s="105">
        <f t="shared" si="7"/>
        <v>118281.33333333334</v>
      </c>
      <c r="R32" s="106"/>
      <c r="S32" s="106"/>
      <c r="T32" s="106">
        <v>118281.33</v>
      </c>
      <c r="U32" s="106"/>
      <c r="V32" s="106"/>
    </row>
    <row r="33" spans="1:22" x14ac:dyDescent="0.2">
      <c r="A33" s="95" t="s">
        <v>126</v>
      </c>
      <c r="B33" s="95">
        <v>1000</v>
      </c>
      <c r="C33" s="95" t="s">
        <v>110</v>
      </c>
      <c r="D33" s="96" t="s">
        <v>62</v>
      </c>
      <c r="E33" s="96">
        <v>3</v>
      </c>
      <c r="F33" s="96" t="str">
        <f t="shared" si="0"/>
        <v>Needs Reconstruction</v>
      </c>
      <c r="G33" s="97">
        <v>26</v>
      </c>
      <c r="H33" s="97">
        <v>290</v>
      </c>
      <c r="I33" s="98"/>
      <c r="J33" s="99">
        <f t="shared" si="1"/>
        <v>837.77777777777783</v>
      </c>
      <c r="K33" s="100">
        <f t="shared" si="2"/>
        <v>2513.3333333333335</v>
      </c>
      <c r="L33" s="101">
        <f t="shared" si="3"/>
        <v>6702.2222222222226</v>
      </c>
      <c r="M33" s="102">
        <f t="shared" si="4"/>
        <v>22913.222222222226</v>
      </c>
      <c r="N33" s="102">
        <f t="shared" si="5"/>
        <v>29615.444444444449</v>
      </c>
      <c r="O33" s="103">
        <f t="shared" si="6"/>
        <v>5155.5555555555557</v>
      </c>
      <c r="P33" s="104"/>
      <c r="Q33" s="105">
        <f t="shared" si="7"/>
        <v>37284.333333333343</v>
      </c>
      <c r="R33" s="106"/>
      <c r="S33" s="106"/>
      <c r="T33" s="106">
        <v>37284.33</v>
      </c>
      <c r="U33" s="106"/>
      <c r="V33" s="106"/>
    </row>
    <row r="34" spans="1:22" x14ac:dyDescent="0.2">
      <c r="A34" s="95" t="s">
        <v>119</v>
      </c>
      <c r="B34" s="95" t="s">
        <v>120</v>
      </c>
      <c r="C34" s="95" t="s">
        <v>61</v>
      </c>
      <c r="D34" s="96" t="s">
        <v>62</v>
      </c>
      <c r="E34" s="96">
        <v>3</v>
      </c>
      <c r="F34" s="96" t="str">
        <f t="shared" si="0"/>
        <v>Needs Reconstruction</v>
      </c>
      <c r="G34" s="97">
        <v>22</v>
      </c>
      <c r="H34" s="98">
        <v>26400</v>
      </c>
      <c r="I34" s="97"/>
      <c r="J34" s="99">
        <f t="shared" si="1"/>
        <v>64533.333333333336</v>
      </c>
      <c r="K34" s="100">
        <f t="shared" si="2"/>
        <v>193600</v>
      </c>
      <c r="L34" s="101">
        <f t="shared" si="3"/>
        <v>516266.66666666669</v>
      </c>
      <c r="M34" s="102">
        <f t="shared" si="4"/>
        <v>1764986.6666666667</v>
      </c>
      <c r="N34" s="102">
        <f t="shared" si="5"/>
        <v>2281253.3333333335</v>
      </c>
      <c r="O34" s="103">
        <f t="shared" si="6"/>
        <v>469333.33333333337</v>
      </c>
      <c r="P34" s="104"/>
      <c r="Q34" s="105">
        <f t="shared" si="7"/>
        <v>2944186.666666667</v>
      </c>
      <c r="R34" s="106"/>
      <c r="S34" s="106"/>
      <c r="T34" s="106">
        <v>2944186.67</v>
      </c>
      <c r="U34" s="106"/>
      <c r="V34" s="106"/>
    </row>
    <row r="35" spans="1:22" x14ac:dyDescent="0.2">
      <c r="A35" s="95" t="s">
        <v>60</v>
      </c>
      <c r="B35" s="95" t="s">
        <v>121</v>
      </c>
      <c r="C35" s="95" t="s">
        <v>61</v>
      </c>
      <c r="D35" s="96" t="s">
        <v>62</v>
      </c>
      <c r="E35" s="96">
        <v>3</v>
      </c>
      <c r="F35" s="96" t="str">
        <f t="shared" si="0"/>
        <v>Needs Reconstruction</v>
      </c>
      <c r="G35" s="97">
        <v>23</v>
      </c>
      <c r="H35" s="98">
        <v>4035</v>
      </c>
      <c r="I35" s="97"/>
      <c r="J35" s="99">
        <f t="shared" si="1"/>
        <v>10311.666666666666</v>
      </c>
      <c r="K35" s="100">
        <f t="shared" si="2"/>
        <v>30935</v>
      </c>
      <c r="L35" s="101">
        <f t="shared" si="3"/>
        <v>82493.333333333328</v>
      </c>
      <c r="M35" s="102">
        <f t="shared" si="4"/>
        <v>282024.08333333331</v>
      </c>
      <c r="N35" s="102">
        <f t="shared" si="5"/>
        <v>364517.41666666663</v>
      </c>
      <c r="O35" s="103">
        <f t="shared" si="6"/>
        <v>71733.333333333343</v>
      </c>
      <c r="P35" s="104"/>
      <c r="Q35" s="105">
        <f t="shared" si="7"/>
        <v>467185.75</v>
      </c>
      <c r="R35" s="106"/>
      <c r="S35" s="106"/>
      <c r="T35" s="106">
        <v>467185.75</v>
      </c>
      <c r="U35" s="106"/>
      <c r="V35" s="106"/>
    </row>
    <row r="36" spans="1:22" x14ac:dyDescent="0.2">
      <c r="A36" s="95" t="s">
        <v>122</v>
      </c>
      <c r="B36" s="95">
        <v>100</v>
      </c>
      <c r="C36" s="95" t="s">
        <v>61</v>
      </c>
      <c r="D36" s="96" t="s">
        <v>62</v>
      </c>
      <c r="E36" s="96">
        <v>3</v>
      </c>
      <c r="F36" s="96" t="str">
        <f t="shared" si="0"/>
        <v>Needs Reconstruction</v>
      </c>
      <c r="G36" s="97">
        <v>20</v>
      </c>
      <c r="H36" s="97">
        <v>475</v>
      </c>
      <c r="I36" s="98"/>
      <c r="J36" s="99">
        <f t="shared" si="1"/>
        <v>1055.5555555555557</v>
      </c>
      <c r="K36" s="100">
        <f t="shared" si="2"/>
        <v>3166.666666666667</v>
      </c>
      <c r="L36" s="101">
        <f t="shared" si="3"/>
        <v>8444.4444444444453</v>
      </c>
      <c r="M36" s="102">
        <f t="shared" si="4"/>
        <v>28869.444444444449</v>
      </c>
      <c r="N36" s="102">
        <f t="shared" si="5"/>
        <v>37313.888888888891</v>
      </c>
      <c r="O36" s="103">
        <f t="shared" si="6"/>
        <v>8444.4444444444434</v>
      </c>
      <c r="P36" s="104"/>
      <c r="Q36" s="105">
        <f t="shared" si="7"/>
        <v>48925</v>
      </c>
      <c r="R36" s="106"/>
      <c r="S36" s="106"/>
      <c r="T36" s="106">
        <v>48925</v>
      </c>
      <c r="U36" s="106"/>
      <c r="V36" s="106"/>
    </row>
    <row r="37" spans="1:22" x14ac:dyDescent="0.2">
      <c r="A37" s="95" t="s">
        <v>127</v>
      </c>
      <c r="B37" s="95" t="s">
        <v>82</v>
      </c>
      <c r="C37" s="95" t="s">
        <v>110</v>
      </c>
      <c r="D37" s="96" t="s">
        <v>62</v>
      </c>
      <c r="E37" s="96">
        <v>3</v>
      </c>
      <c r="F37" s="96" t="str">
        <f t="shared" si="0"/>
        <v>Needs Reconstruction</v>
      </c>
      <c r="G37" s="97">
        <v>21</v>
      </c>
      <c r="H37" s="97">
        <v>1415</v>
      </c>
      <c r="I37" s="98"/>
      <c r="J37" s="99">
        <f t="shared" si="1"/>
        <v>3301.6666666666665</v>
      </c>
      <c r="K37" s="100">
        <f t="shared" si="2"/>
        <v>9905</v>
      </c>
      <c r="L37" s="101">
        <f t="shared" si="3"/>
        <v>26413.333333333332</v>
      </c>
      <c r="M37" s="102">
        <f t="shared" si="4"/>
        <v>90300.583333333328</v>
      </c>
      <c r="N37" s="102">
        <f t="shared" si="5"/>
        <v>116713.91666666666</v>
      </c>
      <c r="O37" s="103">
        <f t="shared" si="6"/>
        <v>25155.555555555555</v>
      </c>
      <c r="P37" s="104"/>
      <c r="Q37" s="105">
        <f t="shared" si="7"/>
        <v>151774.47222222222</v>
      </c>
      <c r="R37" s="106"/>
      <c r="S37" s="106"/>
      <c r="T37" s="106">
        <v>151774.47</v>
      </c>
      <c r="U37" s="106"/>
      <c r="V37" s="106"/>
    </row>
    <row r="38" spans="1:22" x14ac:dyDescent="0.2">
      <c r="A38" s="95" t="s">
        <v>112</v>
      </c>
      <c r="B38" s="95">
        <v>100</v>
      </c>
      <c r="C38" s="95" t="s">
        <v>77</v>
      </c>
      <c r="D38" s="96" t="s">
        <v>62</v>
      </c>
      <c r="E38" s="96">
        <v>3</v>
      </c>
      <c r="F38" s="96" t="str">
        <f t="shared" si="0"/>
        <v>Needs Reconstruction</v>
      </c>
      <c r="G38" s="97">
        <v>24</v>
      </c>
      <c r="H38" s="97">
        <v>1066</v>
      </c>
      <c r="I38" s="98"/>
      <c r="J38" s="99">
        <f t="shared" si="1"/>
        <v>2842.6666666666665</v>
      </c>
      <c r="K38" s="100">
        <f t="shared" si="2"/>
        <v>8528</v>
      </c>
      <c r="L38" s="101">
        <f t="shared" si="3"/>
        <v>22741.333333333332</v>
      </c>
      <c r="M38" s="102">
        <f t="shared" si="4"/>
        <v>77746.933333333334</v>
      </c>
      <c r="N38" s="102">
        <f t="shared" si="5"/>
        <v>100488.26666666666</v>
      </c>
      <c r="O38" s="103">
        <f t="shared" si="6"/>
        <v>18951.111111111109</v>
      </c>
      <c r="P38" s="104"/>
      <c r="Q38" s="105">
        <f t="shared" si="7"/>
        <v>127967.37777777777</v>
      </c>
      <c r="R38" s="106"/>
      <c r="S38" s="106"/>
      <c r="T38" s="106">
        <v>127967.38</v>
      </c>
      <c r="U38" s="106"/>
      <c r="V38" s="106"/>
    </row>
    <row r="39" spans="1:22" x14ac:dyDescent="0.2">
      <c r="A39" s="95" t="s">
        <v>128</v>
      </c>
      <c r="B39" s="95" t="s">
        <v>129</v>
      </c>
      <c r="C39" s="95" t="s">
        <v>110</v>
      </c>
      <c r="D39" s="96" t="s">
        <v>62</v>
      </c>
      <c r="E39" s="96">
        <v>3</v>
      </c>
      <c r="F39" s="96" t="str">
        <f t="shared" si="0"/>
        <v>Needs Reconstruction</v>
      </c>
      <c r="G39" s="97">
        <v>20</v>
      </c>
      <c r="H39" s="97">
        <v>1860</v>
      </c>
      <c r="I39" s="98"/>
      <c r="J39" s="99">
        <f t="shared" si="1"/>
        <v>4133.333333333333</v>
      </c>
      <c r="K39" s="100">
        <f t="shared" si="2"/>
        <v>12400</v>
      </c>
      <c r="L39" s="101">
        <f t="shared" si="3"/>
        <v>33066.666666666664</v>
      </c>
      <c r="M39" s="102">
        <f t="shared" si="4"/>
        <v>113046.66666666667</v>
      </c>
      <c r="N39" s="102">
        <f t="shared" si="5"/>
        <v>146113.33333333334</v>
      </c>
      <c r="O39" s="103">
        <f t="shared" si="6"/>
        <v>33066.666666666664</v>
      </c>
      <c r="P39" s="104"/>
      <c r="Q39" s="105">
        <f t="shared" si="7"/>
        <v>191580</v>
      </c>
      <c r="R39" s="106"/>
      <c r="S39" s="106"/>
      <c r="T39" s="106">
        <v>191580</v>
      </c>
      <c r="U39" s="106"/>
      <c r="V39" s="106"/>
    </row>
    <row r="40" spans="1:22" x14ac:dyDescent="0.2">
      <c r="A40" s="95" t="s">
        <v>130</v>
      </c>
      <c r="B40" s="95">
        <v>5000</v>
      </c>
      <c r="C40" s="95" t="s">
        <v>110</v>
      </c>
      <c r="D40" s="96" t="s">
        <v>62</v>
      </c>
      <c r="E40" s="96">
        <v>3</v>
      </c>
      <c r="F40" s="96" t="str">
        <f t="shared" si="0"/>
        <v>Needs Reconstruction</v>
      </c>
      <c r="G40" s="97">
        <v>26</v>
      </c>
      <c r="H40" s="97">
        <v>400</v>
      </c>
      <c r="I40" s="98"/>
      <c r="J40" s="99">
        <f t="shared" si="1"/>
        <v>1155.5555555555557</v>
      </c>
      <c r="K40" s="100">
        <f t="shared" si="2"/>
        <v>3466.666666666667</v>
      </c>
      <c r="L40" s="101">
        <f t="shared" si="3"/>
        <v>9244.4444444444453</v>
      </c>
      <c r="M40" s="102">
        <f t="shared" si="4"/>
        <v>31604.444444444449</v>
      </c>
      <c r="N40" s="102">
        <f t="shared" si="5"/>
        <v>40848.888888888891</v>
      </c>
      <c r="O40" s="103">
        <f t="shared" si="6"/>
        <v>7111.1111111111113</v>
      </c>
      <c r="P40" s="104"/>
      <c r="Q40" s="105">
        <f t="shared" si="7"/>
        <v>51426.666666666664</v>
      </c>
      <c r="R40" s="106"/>
      <c r="S40" s="106"/>
      <c r="T40" s="106">
        <v>51426.67</v>
      </c>
      <c r="U40" s="106"/>
      <c r="V40" s="106"/>
    </row>
    <row r="41" spans="1:22" x14ac:dyDescent="0.2">
      <c r="A41" s="95" t="s">
        <v>131</v>
      </c>
      <c r="B41" s="95" t="s">
        <v>132</v>
      </c>
      <c r="C41" s="96" t="s">
        <v>110</v>
      </c>
      <c r="D41" s="96" t="s">
        <v>62</v>
      </c>
      <c r="E41" s="96">
        <v>3</v>
      </c>
      <c r="F41" s="96" t="str">
        <f t="shared" si="0"/>
        <v>Needs Reconstruction</v>
      </c>
      <c r="G41" s="97">
        <v>28</v>
      </c>
      <c r="H41" s="97">
        <v>885</v>
      </c>
      <c r="I41" s="98"/>
      <c r="J41" s="99">
        <f t="shared" si="1"/>
        <v>2753.3333333333335</v>
      </c>
      <c r="K41" s="100">
        <f t="shared" si="2"/>
        <v>8260</v>
      </c>
      <c r="L41" s="101">
        <f t="shared" si="3"/>
        <v>22026.666666666668</v>
      </c>
      <c r="M41" s="102">
        <f t="shared" si="4"/>
        <v>75303.666666666672</v>
      </c>
      <c r="N41" s="102">
        <f t="shared" si="5"/>
        <v>97330.333333333343</v>
      </c>
      <c r="O41" s="103">
        <f t="shared" si="6"/>
        <v>15733.333333333334</v>
      </c>
      <c r="P41" s="104"/>
      <c r="Q41" s="105">
        <f t="shared" si="7"/>
        <v>121323.66666666667</v>
      </c>
      <c r="R41" s="106"/>
      <c r="S41" s="106"/>
      <c r="T41" s="106">
        <v>121323.67</v>
      </c>
      <c r="U41" s="106"/>
      <c r="V41" s="106"/>
    </row>
    <row r="42" spans="1:22" x14ac:dyDescent="0.2">
      <c r="A42" s="95" t="s">
        <v>133</v>
      </c>
      <c r="B42" s="95" t="s">
        <v>134</v>
      </c>
      <c r="C42" s="96" t="s">
        <v>110</v>
      </c>
      <c r="D42" s="95" t="s">
        <v>62</v>
      </c>
      <c r="E42" s="95">
        <v>3</v>
      </c>
      <c r="F42" s="96" t="str">
        <f t="shared" si="0"/>
        <v>Needs Reconstruction</v>
      </c>
      <c r="G42" s="98">
        <v>37</v>
      </c>
      <c r="H42" s="97">
        <v>1402</v>
      </c>
      <c r="I42" s="98"/>
      <c r="J42" s="99">
        <f t="shared" si="1"/>
        <v>5763.7777777777774</v>
      </c>
      <c r="K42" s="100">
        <f t="shared" si="2"/>
        <v>17291.333333333332</v>
      </c>
      <c r="L42" s="101">
        <f t="shared" si="3"/>
        <v>46110.222222222219</v>
      </c>
      <c r="M42" s="102">
        <f t="shared" si="4"/>
        <v>157639.32222222222</v>
      </c>
      <c r="N42" s="102">
        <f t="shared" si="5"/>
        <v>203749.54444444444</v>
      </c>
      <c r="O42" s="103">
        <f t="shared" si="6"/>
        <v>24924.444444444445</v>
      </c>
      <c r="P42" s="104"/>
      <c r="Q42" s="105">
        <f t="shared" si="7"/>
        <v>245965.32222222222</v>
      </c>
      <c r="R42" s="106"/>
      <c r="S42" s="106"/>
      <c r="T42" s="106">
        <v>245965.32</v>
      </c>
      <c r="U42" s="106"/>
      <c r="V42" s="106"/>
    </row>
    <row r="43" spans="1:22" x14ac:dyDescent="0.2">
      <c r="A43" s="95" t="s">
        <v>123</v>
      </c>
      <c r="B43" s="95">
        <v>800</v>
      </c>
      <c r="C43" s="96" t="s">
        <v>61</v>
      </c>
      <c r="D43" s="96" t="s">
        <v>62</v>
      </c>
      <c r="E43" s="96">
        <v>3</v>
      </c>
      <c r="F43" s="96" t="str">
        <f t="shared" si="0"/>
        <v>Needs Reconstruction</v>
      </c>
      <c r="G43" s="97">
        <v>23</v>
      </c>
      <c r="H43" s="97">
        <v>850</v>
      </c>
      <c r="I43" s="98"/>
      <c r="J43" s="99">
        <v>5076</v>
      </c>
      <c r="K43" s="100">
        <f t="shared" si="2"/>
        <v>15228</v>
      </c>
      <c r="L43" s="101">
        <f t="shared" si="3"/>
        <v>40608</v>
      </c>
      <c r="M43" s="102">
        <f t="shared" si="4"/>
        <v>138828.6</v>
      </c>
      <c r="N43" s="102">
        <f t="shared" si="5"/>
        <v>179436.6</v>
      </c>
      <c r="O43" s="103">
        <f t="shared" si="6"/>
        <v>15111.111111111111</v>
      </c>
      <c r="P43" s="104"/>
      <c r="Q43" s="105">
        <f t="shared" si="7"/>
        <v>209775.71111111113</v>
      </c>
      <c r="R43" s="106"/>
      <c r="S43" s="106"/>
      <c r="T43" s="106">
        <v>209775.71</v>
      </c>
      <c r="U43" s="106"/>
      <c r="V43" s="106"/>
    </row>
    <row r="44" spans="1:22" x14ac:dyDescent="0.2">
      <c r="A44" s="95" t="s">
        <v>113</v>
      </c>
      <c r="B44" s="95">
        <v>100</v>
      </c>
      <c r="C44" s="96" t="s">
        <v>77</v>
      </c>
      <c r="D44" s="96" t="s">
        <v>62</v>
      </c>
      <c r="E44" s="96">
        <v>3</v>
      </c>
      <c r="F44" s="96" t="str">
        <f t="shared" si="0"/>
        <v>Needs Reconstruction</v>
      </c>
      <c r="G44" s="97">
        <v>28</v>
      </c>
      <c r="H44" s="97">
        <v>365</v>
      </c>
      <c r="I44" s="98"/>
      <c r="J44" s="99">
        <f t="shared" ref="J44:J107" si="8">((H44*G44)/9)</f>
        <v>1135.5555555555557</v>
      </c>
      <c r="K44" s="100">
        <f t="shared" si="2"/>
        <v>3406.666666666667</v>
      </c>
      <c r="L44" s="101">
        <f t="shared" si="3"/>
        <v>9084.4444444444453</v>
      </c>
      <c r="M44" s="102">
        <f t="shared" si="4"/>
        <v>31057.444444444449</v>
      </c>
      <c r="N44" s="102">
        <f t="shared" si="5"/>
        <v>40141.888888888891</v>
      </c>
      <c r="O44" s="103">
        <f t="shared" si="6"/>
        <v>6488.8888888888887</v>
      </c>
      <c r="P44" s="104"/>
      <c r="Q44" s="105">
        <f t="shared" si="7"/>
        <v>50037.444444444445</v>
      </c>
      <c r="R44" s="106"/>
      <c r="S44" s="106"/>
      <c r="T44" s="106">
        <v>50037.440000000002</v>
      </c>
      <c r="U44" s="106"/>
      <c r="V44" s="106"/>
    </row>
    <row r="45" spans="1:22" x14ac:dyDescent="0.2">
      <c r="A45" s="95" t="s">
        <v>114</v>
      </c>
      <c r="B45" s="95" t="s">
        <v>115</v>
      </c>
      <c r="C45" s="96" t="s">
        <v>77</v>
      </c>
      <c r="D45" s="95" t="s">
        <v>62</v>
      </c>
      <c r="E45" s="95">
        <v>3</v>
      </c>
      <c r="F45" s="96" t="str">
        <f t="shared" si="0"/>
        <v>Needs Reconstruction</v>
      </c>
      <c r="G45" s="98">
        <v>30</v>
      </c>
      <c r="H45" s="97">
        <v>2010</v>
      </c>
      <c r="I45" s="98"/>
      <c r="J45" s="99">
        <f t="shared" si="8"/>
        <v>6700</v>
      </c>
      <c r="K45" s="100">
        <f t="shared" si="2"/>
        <v>20100</v>
      </c>
      <c r="L45" s="101">
        <f t="shared" si="3"/>
        <v>53600</v>
      </c>
      <c r="M45" s="102">
        <f t="shared" si="4"/>
        <v>183245</v>
      </c>
      <c r="N45" s="102">
        <f t="shared" si="5"/>
        <v>236845</v>
      </c>
      <c r="O45" s="103">
        <f t="shared" si="6"/>
        <v>35733.333333333336</v>
      </c>
      <c r="P45" s="104"/>
      <c r="Q45" s="105">
        <f t="shared" si="7"/>
        <v>292678.33333333331</v>
      </c>
      <c r="R45" s="106"/>
      <c r="S45" s="106"/>
      <c r="T45" s="106">
        <v>292678.33</v>
      </c>
      <c r="U45" s="106"/>
      <c r="V45" s="106"/>
    </row>
    <row r="46" spans="1:22" x14ac:dyDescent="0.2">
      <c r="A46" s="95" t="s">
        <v>124</v>
      </c>
      <c r="B46" s="95">
        <v>100</v>
      </c>
      <c r="C46" s="96" t="s">
        <v>61</v>
      </c>
      <c r="D46" s="96" t="s">
        <v>62</v>
      </c>
      <c r="E46" s="96">
        <v>3</v>
      </c>
      <c r="F46" s="96" t="str">
        <f t="shared" si="0"/>
        <v>Needs Reconstruction</v>
      </c>
      <c r="G46" s="97">
        <v>20</v>
      </c>
      <c r="H46" s="97">
        <v>540</v>
      </c>
      <c r="I46" s="98"/>
      <c r="J46" s="99">
        <f t="shared" si="8"/>
        <v>1200</v>
      </c>
      <c r="K46" s="100">
        <f t="shared" si="2"/>
        <v>3600</v>
      </c>
      <c r="L46" s="101">
        <f t="shared" si="3"/>
        <v>9600</v>
      </c>
      <c r="M46" s="102">
        <f t="shared" si="4"/>
        <v>32820</v>
      </c>
      <c r="N46" s="102">
        <f t="shared" si="5"/>
        <v>42420</v>
      </c>
      <c r="O46" s="103">
        <f t="shared" si="6"/>
        <v>9600</v>
      </c>
      <c r="P46" s="104"/>
      <c r="Q46" s="105">
        <f t="shared" si="7"/>
        <v>55620</v>
      </c>
      <c r="R46" s="106"/>
      <c r="S46" s="106"/>
      <c r="T46" s="106">
        <v>55620</v>
      </c>
      <c r="U46" s="106"/>
      <c r="V46" s="106"/>
    </row>
    <row r="47" spans="1:22" x14ac:dyDescent="0.2">
      <c r="A47" s="95" t="s">
        <v>116</v>
      </c>
      <c r="B47" s="95" t="s">
        <v>117</v>
      </c>
      <c r="C47" s="96" t="s">
        <v>77</v>
      </c>
      <c r="D47" s="95" t="s">
        <v>62</v>
      </c>
      <c r="E47" s="95">
        <v>3</v>
      </c>
      <c r="F47" s="96" t="str">
        <f t="shared" si="0"/>
        <v>Needs Reconstruction</v>
      </c>
      <c r="G47" s="98">
        <v>28</v>
      </c>
      <c r="H47" s="97">
        <v>630</v>
      </c>
      <c r="I47" s="98"/>
      <c r="J47" s="99">
        <f t="shared" si="8"/>
        <v>1960</v>
      </c>
      <c r="K47" s="100">
        <f t="shared" si="2"/>
        <v>5880</v>
      </c>
      <c r="L47" s="101">
        <f t="shared" si="3"/>
        <v>15680</v>
      </c>
      <c r="M47" s="102">
        <f t="shared" si="4"/>
        <v>53606</v>
      </c>
      <c r="N47" s="102">
        <f t="shared" si="5"/>
        <v>69286</v>
      </c>
      <c r="O47" s="103">
        <f t="shared" si="6"/>
        <v>11200</v>
      </c>
      <c r="P47" s="104"/>
      <c r="Q47" s="105">
        <f t="shared" si="7"/>
        <v>86366</v>
      </c>
      <c r="R47" s="106"/>
      <c r="S47" s="106"/>
      <c r="T47" s="106">
        <v>86366</v>
      </c>
      <c r="U47" s="106"/>
      <c r="V47" s="106"/>
    </row>
    <row r="48" spans="1:22" x14ac:dyDescent="0.2">
      <c r="A48" s="95" t="s">
        <v>107</v>
      </c>
      <c r="B48" s="95">
        <v>100</v>
      </c>
      <c r="C48" s="96" t="s">
        <v>61</v>
      </c>
      <c r="D48" s="96" t="s">
        <v>62</v>
      </c>
      <c r="E48" s="96">
        <v>3</v>
      </c>
      <c r="F48" s="96" t="str">
        <f t="shared" si="0"/>
        <v>Needs Reconstruction</v>
      </c>
      <c r="G48" s="97">
        <v>20</v>
      </c>
      <c r="H48" s="97">
        <v>1770</v>
      </c>
      <c r="I48" s="98"/>
      <c r="J48" s="99">
        <f t="shared" si="8"/>
        <v>3933.3333333333335</v>
      </c>
      <c r="K48" s="100">
        <f t="shared" si="2"/>
        <v>11800</v>
      </c>
      <c r="L48" s="101">
        <f t="shared" si="3"/>
        <v>31466.666666666668</v>
      </c>
      <c r="M48" s="102">
        <f t="shared" si="4"/>
        <v>107576.66666666667</v>
      </c>
      <c r="N48" s="102">
        <f t="shared" si="5"/>
        <v>139043.33333333334</v>
      </c>
      <c r="O48" s="103">
        <f t="shared" si="6"/>
        <v>31466.666666666668</v>
      </c>
      <c r="P48" s="104"/>
      <c r="Q48" s="105">
        <f t="shared" si="7"/>
        <v>182310</v>
      </c>
      <c r="R48" s="106"/>
      <c r="S48" s="106"/>
      <c r="T48" s="106">
        <v>182310</v>
      </c>
      <c r="U48" s="106"/>
      <c r="V48" s="106"/>
    </row>
    <row r="49" spans="1:22" x14ac:dyDescent="0.2">
      <c r="A49" s="95" t="s">
        <v>136</v>
      </c>
      <c r="B49" s="95">
        <v>300</v>
      </c>
      <c r="C49" s="96" t="s">
        <v>61</v>
      </c>
      <c r="D49" s="96" t="s">
        <v>62</v>
      </c>
      <c r="E49" s="96">
        <v>2</v>
      </c>
      <c r="F49" s="96" t="str">
        <f t="shared" si="0"/>
        <v>Needs Reconstruction</v>
      </c>
      <c r="G49" s="97">
        <v>20</v>
      </c>
      <c r="H49" s="97">
        <v>515</v>
      </c>
      <c r="I49" s="98"/>
      <c r="J49" s="99">
        <f t="shared" si="8"/>
        <v>1144.4444444444443</v>
      </c>
      <c r="K49" s="100">
        <f t="shared" si="2"/>
        <v>3433.333333333333</v>
      </c>
      <c r="L49" s="101">
        <f t="shared" si="3"/>
        <v>9155.5555555555547</v>
      </c>
      <c r="M49" s="102">
        <f t="shared" si="4"/>
        <v>31300.555555555555</v>
      </c>
      <c r="N49" s="102">
        <f t="shared" si="5"/>
        <v>40456.111111111109</v>
      </c>
      <c r="O49" s="103">
        <f t="shared" si="6"/>
        <v>9155.5555555555547</v>
      </c>
      <c r="P49" s="104"/>
      <c r="Q49" s="105">
        <f t="shared" si="7"/>
        <v>53045</v>
      </c>
      <c r="R49" s="106"/>
      <c r="S49" s="106"/>
      <c r="T49" s="106"/>
      <c r="U49" s="106">
        <v>53045</v>
      </c>
      <c r="V49" s="106"/>
    </row>
    <row r="50" spans="1:22" x14ac:dyDescent="0.2">
      <c r="A50" s="95" t="s">
        <v>137</v>
      </c>
      <c r="B50" s="95">
        <v>100</v>
      </c>
      <c r="C50" s="96" t="s">
        <v>61</v>
      </c>
      <c r="D50" s="96" t="s">
        <v>62</v>
      </c>
      <c r="E50" s="96">
        <v>2</v>
      </c>
      <c r="F50" s="96" t="str">
        <f t="shared" si="0"/>
        <v>Needs Reconstruction</v>
      </c>
      <c r="G50" s="97">
        <v>20</v>
      </c>
      <c r="H50" s="97">
        <v>723</v>
      </c>
      <c r="I50" s="98"/>
      <c r="J50" s="99">
        <f t="shared" si="8"/>
        <v>1606.6666666666667</v>
      </c>
      <c r="K50" s="100">
        <f t="shared" si="2"/>
        <v>4820</v>
      </c>
      <c r="L50" s="101">
        <f t="shared" si="3"/>
        <v>12853.333333333334</v>
      </c>
      <c r="M50" s="102">
        <f t="shared" si="4"/>
        <v>43942.333333333336</v>
      </c>
      <c r="N50" s="102">
        <f t="shared" si="5"/>
        <v>56795.666666666672</v>
      </c>
      <c r="O50" s="103">
        <f t="shared" si="6"/>
        <v>12853.333333333334</v>
      </c>
      <c r="P50" s="104"/>
      <c r="Q50" s="105">
        <f t="shared" si="7"/>
        <v>74469</v>
      </c>
      <c r="R50" s="106"/>
      <c r="S50" s="106"/>
      <c r="T50" s="106"/>
      <c r="U50" s="106">
        <v>74469</v>
      </c>
      <c r="V50" s="106"/>
    </row>
    <row r="51" spans="1:22" x14ac:dyDescent="0.2">
      <c r="A51" s="95" t="s">
        <v>139</v>
      </c>
      <c r="B51" s="95">
        <v>100</v>
      </c>
      <c r="C51" s="96" t="s">
        <v>110</v>
      </c>
      <c r="D51" s="96" t="s">
        <v>62</v>
      </c>
      <c r="E51" s="96">
        <v>2</v>
      </c>
      <c r="F51" s="96" t="str">
        <f t="shared" si="0"/>
        <v>Needs Reconstruction</v>
      </c>
      <c r="G51" s="97">
        <v>23</v>
      </c>
      <c r="H51" s="97">
        <v>200</v>
      </c>
      <c r="I51" s="98"/>
      <c r="J51" s="99">
        <f t="shared" si="8"/>
        <v>511.11111111111109</v>
      </c>
      <c r="K51" s="100">
        <f t="shared" si="2"/>
        <v>1533.3333333333333</v>
      </c>
      <c r="L51" s="101">
        <f t="shared" si="3"/>
        <v>4088.8888888888887</v>
      </c>
      <c r="M51" s="102">
        <f t="shared" si="4"/>
        <v>13978.888888888889</v>
      </c>
      <c r="N51" s="102">
        <f t="shared" si="5"/>
        <v>18067.777777777777</v>
      </c>
      <c r="O51" s="103">
        <f t="shared" si="6"/>
        <v>3555.5555555555557</v>
      </c>
      <c r="P51" s="104"/>
      <c r="Q51" s="105">
        <f t="shared" si="7"/>
        <v>23156.666666666664</v>
      </c>
      <c r="R51" s="106"/>
      <c r="S51" s="106"/>
      <c r="T51" s="106"/>
      <c r="U51" s="106">
        <v>23156.67</v>
      </c>
      <c r="V51" s="106"/>
    </row>
    <row r="52" spans="1:22" x14ac:dyDescent="0.2">
      <c r="A52" s="95" t="s">
        <v>135</v>
      </c>
      <c r="B52" s="96">
        <v>200</v>
      </c>
      <c r="C52" s="96" t="s">
        <v>77</v>
      </c>
      <c r="D52" s="95" t="s">
        <v>62</v>
      </c>
      <c r="E52" s="95">
        <v>2</v>
      </c>
      <c r="F52" s="96" t="str">
        <f t="shared" si="0"/>
        <v>Needs Reconstruction</v>
      </c>
      <c r="G52" s="98">
        <v>21</v>
      </c>
      <c r="H52" s="97">
        <v>1345</v>
      </c>
      <c r="I52" s="98"/>
      <c r="J52" s="99">
        <f t="shared" si="8"/>
        <v>3138.3333333333335</v>
      </c>
      <c r="K52" s="100">
        <f t="shared" si="2"/>
        <v>9415</v>
      </c>
      <c r="L52" s="101">
        <f t="shared" si="3"/>
        <v>25106.666666666668</v>
      </c>
      <c r="M52" s="102">
        <f t="shared" si="4"/>
        <v>85833.416666666672</v>
      </c>
      <c r="N52" s="102">
        <f t="shared" si="5"/>
        <v>110940.08333333334</v>
      </c>
      <c r="O52" s="103">
        <f t="shared" si="6"/>
        <v>23911.111111111113</v>
      </c>
      <c r="P52" s="104"/>
      <c r="Q52" s="105">
        <f t="shared" si="7"/>
        <v>144266.19444444447</v>
      </c>
      <c r="R52" s="106"/>
      <c r="S52" s="106"/>
      <c r="T52" s="106"/>
      <c r="U52" s="106">
        <v>144266.19</v>
      </c>
      <c r="V52" s="106"/>
    </row>
    <row r="53" spans="1:22" x14ac:dyDescent="0.2">
      <c r="A53" s="95" t="s">
        <v>140</v>
      </c>
      <c r="B53" s="95">
        <v>100</v>
      </c>
      <c r="C53" s="96" t="s">
        <v>110</v>
      </c>
      <c r="D53" s="96" t="s">
        <v>62</v>
      </c>
      <c r="E53" s="96">
        <v>2</v>
      </c>
      <c r="F53" s="96" t="str">
        <f t="shared" si="0"/>
        <v>Needs Reconstruction</v>
      </c>
      <c r="G53" s="97">
        <v>30</v>
      </c>
      <c r="H53" s="97">
        <v>1830</v>
      </c>
      <c r="I53" s="98"/>
      <c r="J53" s="99">
        <f t="shared" si="8"/>
        <v>6100</v>
      </c>
      <c r="K53" s="100">
        <f t="shared" si="2"/>
        <v>18300</v>
      </c>
      <c r="L53" s="101">
        <f t="shared" si="3"/>
        <v>48800</v>
      </c>
      <c r="M53" s="102">
        <f t="shared" si="4"/>
        <v>166835</v>
      </c>
      <c r="N53" s="102">
        <f t="shared" si="5"/>
        <v>215635</v>
      </c>
      <c r="O53" s="103">
        <f t="shared" si="6"/>
        <v>32533.333333333328</v>
      </c>
      <c r="P53" s="104"/>
      <c r="Q53" s="105">
        <f t="shared" si="7"/>
        <v>266468.33333333331</v>
      </c>
      <c r="R53" s="106"/>
      <c r="S53" s="106"/>
      <c r="T53" s="106"/>
      <c r="U53" s="106">
        <v>266468.33</v>
      </c>
      <c r="V53" s="106"/>
    </row>
    <row r="54" spans="1:22" x14ac:dyDescent="0.2">
      <c r="A54" s="95" t="s">
        <v>138</v>
      </c>
      <c r="B54" s="95">
        <v>100</v>
      </c>
      <c r="C54" s="96" t="s">
        <v>61</v>
      </c>
      <c r="D54" s="96" t="s">
        <v>62</v>
      </c>
      <c r="E54" s="96">
        <v>2</v>
      </c>
      <c r="F54" s="96" t="str">
        <f t="shared" si="0"/>
        <v>Needs Reconstruction</v>
      </c>
      <c r="G54" s="97">
        <v>20</v>
      </c>
      <c r="H54" s="97">
        <v>242</v>
      </c>
      <c r="I54" s="98"/>
      <c r="J54" s="99">
        <f t="shared" si="8"/>
        <v>537.77777777777783</v>
      </c>
      <c r="K54" s="100">
        <f t="shared" si="2"/>
        <v>1613.3333333333335</v>
      </c>
      <c r="L54" s="101">
        <f t="shared" si="3"/>
        <v>4302.2222222222226</v>
      </c>
      <c r="M54" s="102">
        <f t="shared" si="4"/>
        <v>14708.222222222224</v>
      </c>
      <c r="N54" s="102">
        <f t="shared" si="5"/>
        <v>19010.444444444445</v>
      </c>
      <c r="O54" s="103">
        <f t="shared" si="6"/>
        <v>4302.2222222222226</v>
      </c>
      <c r="P54" s="104"/>
      <c r="Q54" s="105">
        <f t="shared" si="7"/>
        <v>24926</v>
      </c>
      <c r="R54" s="106"/>
      <c r="S54" s="106"/>
      <c r="T54" s="106"/>
      <c r="U54" s="106">
        <v>24926</v>
      </c>
      <c r="V54" s="106"/>
    </row>
    <row r="55" spans="1:22" ht="16.5" x14ac:dyDescent="0.2">
      <c r="A55" s="95" t="s">
        <v>329</v>
      </c>
      <c r="B55" s="95">
        <v>500</v>
      </c>
      <c r="C55" s="95" t="s">
        <v>61</v>
      </c>
      <c r="D55" s="96" t="s">
        <v>62</v>
      </c>
      <c r="E55" s="96">
        <v>0</v>
      </c>
      <c r="F55" s="96" t="str">
        <f t="shared" si="0"/>
        <v>Needs Reconstruction</v>
      </c>
      <c r="G55" s="97">
        <v>20</v>
      </c>
      <c r="H55" s="97">
        <v>1229</v>
      </c>
      <c r="I55" s="98"/>
      <c r="J55" s="99">
        <f t="shared" si="8"/>
        <v>2731.1111111111113</v>
      </c>
      <c r="K55" s="100">
        <f t="shared" si="2"/>
        <v>8193.3333333333339</v>
      </c>
      <c r="L55" s="101">
        <f t="shared" si="3"/>
        <v>21848.888888888891</v>
      </c>
      <c r="M55" s="102">
        <f t="shared" si="4"/>
        <v>74695.888888888905</v>
      </c>
      <c r="N55" s="102">
        <f t="shared" si="5"/>
        <v>96544.777777777796</v>
      </c>
      <c r="O55" s="103">
        <f t="shared" si="6"/>
        <v>21848.888888888891</v>
      </c>
      <c r="P55" s="104"/>
      <c r="Q55" s="105">
        <f t="shared" si="7"/>
        <v>126587.00000000001</v>
      </c>
      <c r="R55" s="106"/>
      <c r="S55" s="106"/>
      <c r="T55" s="106"/>
      <c r="U55" s="106"/>
      <c r="V55" s="106">
        <v>126587</v>
      </c>
    </row>
    <row r="56" spans="1:22" ht="16.5" x14ac:dyDescent="0.2">
      <c r="A56" s="95" t="s">
        <v>329</v>
      </c>
      <c r="B56" s="95" t="s">
        <v>142</v>
      </c>
      <c r="C56" s="95" t="s">
        <v>61</v>
      </c>
      <c r="D56" s="96" t="s">
        <v>62</v>
      </c>
      <c r="E56" s="96">
        <v>0</v>
      </c>
      <c r="F56" s="96" t="str">
        <f t="shared" si="0"/>
        <v>Needs Reconstruction</v>
      </c>
      <c r="G56" s="97">
        <v>20</v>
      </c>
      <c r="H56" s="97">
        <v>772</v>
      </c>
      <c r="I56" s="98"/>
      <c r="J56" s="99">
        <f t="shared" si="8"/>
        <v>1715.5555555555557</v>
      </c>
      <c r="K56" s="100">
        <f t="shared" si="2"/>
        <v>5146.666666666667</v>
      </c>
      <c r="L56" s="101">
        <f t="shared" si="3"/>
        <v>13724.444444444445</v>
      </c>
      <c r="M56" s="102">
        <f t="shared" si="4"/>
        <v>46920.444444444453</v>
      </c>
      <c r="N56" s="102">
        <f t="shared" si="5"/>
        <v>60644.888888888898</v>
      </c>
      <c r="O56" s="103">
        <f t="shared" si="6"/>
        <v>13724.444444444443</v>
      </c>
      <c r="P56" s="104"/>
      <c r="Q56" s="105">
        <f t="shared" si="7"/>
        <v>79516.000000000015</v>
      </c>
      <c r="R56" s="106"/>
      <c r="S56" s="106"/>
      <c r="T56" s="106"/>
      <c r="U56" s="106"/>
      <c r="V56" s="106">
        <v>79516</v>
      </c>
    </row>
    <row r="57" spans="1:22" x14ac:dyDescent="0.2">
      <c r="A57" s="95" t="s">
        <v>143</v>
      </c>
      <c r="B57" s="95" t="s">
        <v>144</v>
      </c>
      <c r="C57" s="95" t="s">
        <v>61</v>
      </c>
      <c r="D57" s="96" t="s">
        <v>62</v>
      </c>
      <c r="E57" s="96">
        <v>0</v>
      </c>
      <c r="F57" s="96" t="str">
        <f t="shared" si="0"/>
        <v>Needs Reconstruction</v>
      </c>
      <c r="G57" s="97">
        <v>22</v>
      </c>
      <c r="H57" s="97">
        <v>3173</v>
      </c>
      <c r="I57" s="98"/>
      <c r="J57" s="99">
        <f t="shared" si="8"/>
        <v>7756.2222222222226</v>
      </c>
      <c r="K57" s="100">
        <f t="shared" si="2"/>
        <v>23268.666666666668</v>
      </c>
      <c r="L57" s="101">
        <f t="shared" si="3"/>
        <v>62049.777777777781</v>
      </c>
      <c r="M57" s="102">
        <f t="shared" si="4"/>
        <v>212132.6777777778</v>
      </c>
      <c r="N57" s="102">
        <f t="shared" si="5"/>
        <v>274182.45555555559</v>
      </c>
      <c r="O57" s="103">
        <f t="shared" si="6"/>
        <v>56408.888888888891</v>
      </c>
      <c r="P57" s="104"/>
      <c r="Q57" s="105">
        <f t="shared" si="7"/>
        <v>353860.01111111115</v>
      </c>
      <c r="R57" s="106"/>
      <c r="S57" s="106"/>
      <c r="T57" s="106"/>
      <c r="U57" s="106"/>
      <c r="V57" s="106">
        <v>353860.01</v>
      </c>
    </row>
    <row r="58" spans="1:22" x14ac:dyDescent="0.2">
      <c r="A58" s="96" t="s">
        <v>141</v>
      </c>
      <c r="B58" s="96"/>
      <c r="C58" s="96" t="s">
        <v>77</v>
      </c>
      <c r="D58" s="96" t="s">
        <v>62</v>
      </c>
      <c r="E58" s="96">
        <v>0</v>
      </c>
      <c r="F58" s="96" t="str">
        <f t="shared" si="0"/>
        <v>Needs Reconstruction</v>
      </c>
      <c r="G58" s="96">
        <v>20</v>
      </c>
      <c r="H58" s="96">
        <v>900</v>
      </c>
      <c r="I58" s="96"/>
      <c r="J58" s="117">
        <f t="shared" si="8"/>
        <v>2000</v>
      </c>
      <c r="K58" s="118">
        <f t="shared" si="2"/>
        <v>6000</v>
      </c>
      <c r="L58" s="119">
        <f t="shared" si="3"/>
        <v>16000</v>
      </c>
      <c r="M58" s="120">
        <f t="shared" si="4"/>
        <v>54700</v>
      </c>
      <c r="N58" s="120">
        <f t="shared" si="5"/>
        <v>70700</v>
      </c>
      <c r="O58" s="121">
        <f t="shared" si="6"/>
        <v>16000.000000000002</v>
      </c>
      <c r="P58" s="122"/>
      <c r="Q58" s="123">
        <f t="shared" si="7"/>
        <v>92700</v>
      </c>
      <c r="R58" s="106"/>
      <c r="S58" s="106"/>
      <c r="T58" s="106"/>
      <c r="U58" s="106"/>
      <c r="V58" s="106">
        <v>92700</v>
      </c>
    </row>
    <row r="59" spans="1:22" x14ac:dyDescent="0.2">
      <c r="A59" s="95" t="s">
        <v>145</v>
      </c>
      <c r="B59" s="95" t="s">
        <v>146</v>
      </c>
      <c r="C59" s="96" t="s">
        <v>61</v>
      </c>
      <c r="D59" s="95" t="s">
        <v>62</v>
      </c>
      <c r="E59" s="95">
        <v>0</v>
      </c>
      <c r="F59" s="96" t="str">
        <f t="shared" si="0"/>
        <v>Needs Reconstruction</v>
      </c>
      <c r="G59" s="97">
        <v>22</v>
      </c>
      <c r="H59" s="98">
        <v>4933</v>
      </c>
      <c r="I59" s="97"/>
      <c r="J59" s="99">
        <f t="shared" si="8"/>
        <v>12058.444444444445</v>
      </c>
      <c r="K59" s="100">
        <f t="shared" si="2"/>
        <v>36175.333333333336</v>
      </c>
      <c r="L59" s="101">
        <f t="shared" si="3"/>
        <v>96467.555555555562</v>
      </c>
      <c r="M59" s="102">
        <f t="shared" si="4"/>
        <v>329798.45555555559</v>
      </c>
      <c r="N59" s="102">
        <f t="shared" si="5"/>
        <v>426266.01111111115</v>
      </c>
      <c r="O59" s="103">
        <f t="shared" si="6"/>
        <v>87697.777777777781</v>
      </c>
      <c r="P59" s="104"/>
      <c r="Q59" s="105">
        <f t="shared" si="7"/>
        <v>550139.12222222227</v>
      </c>
      <c r="R59" s="106"/>
      <c r="S59" s="106"/>
      <c r="T59" s="106"/>
      <c r="U59" s="106"/>
      <c r="V59" s="106">
        <v>550139.12</v>
      </c>
    </row>
    <row r="60" spans="1:22" x14ac:dyDescent="0.2">
      <c r="A60" s="95" t="s">
        <v>147</v>
      </c>
      <c r="B60" s="95" t="s">
        <v>148</v>
      </c>
      <c r="C60" s="96" t="s">
        <v>61</v>
      </c>
      <c r="D60" s="95" t="s">
        <v>62</v>
      </c>
      <c r="E60" s="95">
        <v>0</v>
      </c>
      <c r="F60" s="96" t="str">
        <f t="shared" si="0"/>
        <v>Needs Reconstruction</v>
      </c>
      <c r="G60" s="97">
        <v>22</v>
      </c>
      <c r="H60" s="98">
        <v>2507</v>
      </c>
      <c r="I60" s="97"/>
      <c r="J60" s="99">
        <f t="shared" si="8"/>
        <v>6128.2222222222226</v>
      </c>
      <c r="K60" s="100">
        <f t="shared" si="2"/>
        <v>18384.666666666668</v>
      </c>
      <c r="L60" s="101">
        <f t="shared" si="3"/>
        <v>49025.777777777781</v>
      </c>
      <c r="M60" s="102">
        <f t="shared" si="4"/>
        <v>167606.87777777779</v>
      </c>
      <c r="N60" s="102">
        <f t="shared" si="5"/>
        <v>216632.65555555557</v>
      </c>
      <c r="O60" s="103">
        <f t="shared" si="6"/>
        <v>44568.888888888891</v>
      </c>
      <c r="P60" s="104"/>
      <c r="Q60" s="105">
        <f t="shared" si="7"/>
        <v>279586.21111111116</v>
      </c>
      <c r="R60" s="106"/>
      <c r="S60" s="106"/>
      <c r="T60" s="106"/>
      <c r="U60" s="106"/>
      <c r="V60" s="106">
        <v>279586.21000000002</v>
      </c>
    </row>
    <row r="61" spans="1:22" x14ac:dyDescent="0.2">
      <c r="A61" s="124" t="s">
        <v>156</v>
      </c>
      <c r="B61" s="124">
        <v>3000</v>
      </c>
      <c r="C61" s="124" t="s">
        <v>110</v>
      </c>
      <c r="D61" s="125" t="s">
        <v>151</v>
      </c>
      <c r="E61" s="125">
        <v>4</v>
      </c>
      <c r="F61" s="125" t="str">
        <f t="shared" si="0"/>
        <v>1-5 Years Street Life</v>
      </c>
      <c r="G61" s="126">
        <v>26</v>
      </c>
      <c r="H61" s="126">
        <v>2010</v>
      </c>
      <c r="I61" s="127"/>
      <c r="J61" s="128">
        <f t="shared" si="8"/>
        <v>5806.666666666667</v>
      </c>
      <c r="K61" s="129">
        <f t="shared" si="2"/>
        <v>17420</v>
      </c>
      <c r="L61" s="130">
        <f t="shared" si="3"/>
        <v>46453.333333333336</v>
      </c>
      <c r="M61" s="130">
        <f t="shared" si="4"/>
        <v>158812.33333333334</v>
      </c>
      <c r="N61" s="130">
        <f t="shared" si="5"/>
        <v>205265.66666666669</v>
      </c>
      <c r="O61" s="130">
        <f t="shared" si="6"/>
        <v>35733.333333333336</v>
      </c>
      <c r="P61" s="131"/>
      <c r="Q61" s="132">
        <f t="shared" si="7"/>
        <v>258419.00000000003</v>
      </c>
      <c r="R61" s="133">
        <v>258419</v>
      </c>
      <c r="S61" s="133"/>
      <c r="T61" s="133"/>
      <c r="U61" s="133"/>
      <c r="V61" s="133"/>
    </row>
    <row r="62" spans="1:22" x14ac:dyDescent="0.2">
      <c r="A62" s="124" t="s">
        <v>156</v>
      </c>
      <c r="B62" s="124">
        <v>5000</v>
      </c>
      <c r="C62" s="124" t="s">
        <v>110</v>
      </c>
      <c r="D62" s="125" t="s">
        <v>151</v>
      </c>
      <c r="E62" s="125">
        <v>4</v>
      </c>
      <c r="F62" s="125" t="str">
        <f t="shared" si="0"/>
        <v>1-5 Years Street Life</v>
      </c>
      <c r="G62" s="126">
        <v>26</v>
      </c>
      <c r="H62" s="126">
        <v>1298</v>
      </c>
      <c r="I62" s="127"/>
      <c r="J62" s="128">
        <f t="shared" si="8"/>
        <v>3749.7777777777778</v>
      </c>
      <c r="K62" s="129">
        <f t="shared" si="2"/>
        <v>11249.333333333334</v>
      </c>
      <c r="L62" s="130">
        <f t="shared" si="3"/>
        <v>29998.222222222223</v>
      </c>
      <c r="M62" s="130">
        <f t="shared" si="4"/>
        <v>102556.42222222223</v>
      </c>
      <c r="N62" s="130">
        <f t="shared" si="5"/>
        <v>132554.64444444445</v>
      </c>
      <c r="O62" s="130">
        <f t="shared" si="6"/>
        <v>23075.555555555555</v>
      </c>
      <c r="P62" s="131"/>
      <c r="Q62" s="132">
        <f t="shared" si="7"/>
        <v>166879.53333333335</v>
      </c>
      <c r="R62" s="133">
        <v>166879.53</v>
      </c>
      <c r="S62" s="133"/>
      <c r="T62" s="133"/>
      <c r="U62" s="133"/>
      <c r="V62" s="133"/>
    </row>
    <row r="63" spans="1:22" x14ac:dyDescent="0.2">
      <c r="A63" s="124" t="s">
        <v>153</v>
      </c>
      <c r="B63" s="124" t="s">
        <v>154</v>
      </c>
      <c r="C63" s="124" t="s">
        <v>61</v>
      </c>
      <c r="D63" s="125" t="s">
        <v>151</v>
      </c>
      <c r="E63" s="125">
        <v>4</v>
      </c>
      <c r="F63" s="125" t="str">
        <f t="shared" si="0"/>
        <v>1-5 Years Street Life</v>
      </c>
      <c r="G63" s="126">
        <v>25</v>
      </c>
      <c r="H63" s="127">
        <v>520</v>
      </c>
      <c r="I63" s="126"/>
      <c r="J63" s="128">
        <f t="shared" si="8"/>
        <v>1444.4444444444443</v>
      </c>
      <c r="K63" s="129">
        <f t="shared" si="2"/>
        <v>4333.333333333333</v>
      </c>
      <c r="L63" s="130">
        <f t="shared" si="3"/>
        <v>11555.555555555555</v>
      </c>
      <c r="M63" s="130">
        <f t="shared" si="4"/>
        <v>39505.555555555555</v>
      </c>
      <c r="N63" s="130">
        <f t="shared" si="5"/>
        <v>51061.111111111109</v>
      </c>
      <c r="O63" s="130">
        <f t="shared" si="6"/>
        <v>9244.4444444444453</v>
      </c>
      <c r="P63" s="131"/>
      <c r="Q63" s="132">
        <f t="shared" si="7"/>
        <v>64638.888888888891</v>
      </c>
      <c r="R63" s="133">
        <v>64638.89</v>
      </c>
      <c r="S63" s="133"/>
      <c r="T63" s="133"/>
      <c r="U63" s="133"/>
      <c r="V63" s="133"/>
    </row>
    <row r="64" spans="1:22" x14ac:dyDescent="0.2">
      <c r="A64" s="124" t="s">
        <v>149</v>
      </c>
      <c r="B64" s="124" t="s">
        <v>150</v>
      </c>
      <c r="C64" s="124" t="s">
        <v>77</v>
      </c>
      <c r="D64" s="125" t="s">
        <v>151</v>
      </c>
      <c r="E64" s="125">
        <v>4</v>
      </c>
      <c r="F64" s="125" t="str">
        <f t="shared" si="0"/>
        <v>1-5 Years Street Life</v>
      </c>
      <c r="G64" s="126">
        <v>21</v>
      </c>
      <c r="H64" s="126">
        <v>2923</v>
      </c>
      <c r="I64" s="127"/>
      <c r="J64" s="128">
        <f t="shared" si="8"/>
        <v>6820.333333333333</v>
      </c>
      <c r="K64" s="129">
        <f t="shared" si="2"/>
        <v>20461</v>
      </c>
      <c r="L64" s="130">
        <f t="shared" si="3"/>
        <v>54562.666666666664</v>
      </c>
      <c r="M64" s="130">
        <f t="shared" si="4"/>
        <v>186536.11666666667</v>
      </c>
      <c r="N64" s="130">
        <f t="shared" si="5"/>
        <v>241098.78333333333</v>
      </c>
      <c r="O64" s="130">
        <f t="shared" si="6"/>
        <v>51964.444444444438</v>
      </c>
      <c r="P64" s="131"/>
      <c r="Q64" s="132">
        <f t="shared" si="7"/>
        <v>313524.22777777776</v>
      </c>
      <c r="R64" s="133">
        <v>313524.23</v>
      </c>
      <c r="S64" s="133"/>
      <c r="T64" s="133"/>
      <c r="U64" s="133"/>
      <c r="V64" s="133"/>
    </row>
    <row r="65" spans="1:22" x14ac:dyDescent="0.2">
      <c r="A65" s="124" t="s">
        <v>96</v>
      </c>
      <c r="B65" s="124">
        <v>900</v>
      </c>
      <c r="C65" s="124" t="s">
        <v>61</v>
      </c>
      <c r="D65" s="125" t="s">
        <v>151</v>
      </c>
      <c r="E65" s="125">
        <v>4</v>
      </c>
      <c r="F65" s="125" t="str">
        <f t="shared" si="0"/>
        <v>1-5 Years Street Life</v>
      </c>
      <c r="G65" s="126">
        <v>20</v>
      </c>
      <c r="H65" s="126">
        <v>1250</v>
      </c>
      <c r="I65" s="127"/>
      <c r="J65" s="128">
        <f t="shared" si="8"/>
        <v>2777.7777777777778</v>
      </c>
      <c r="K65" s="129">
        <f t="shared" si="2"/>
        <v>8333.3333333333339</v>
      </c>
      <c r="L65" s="130">
        <f t="shared" si="3"/>
        <v>22222.222222222223</v>
      </c>
      <c r="M65" s="130">
        <f t="shared" si="4"/>
        <v>75972.222222222234</v>
      </c>
      <c r="N65" s="130">
        <f t="shared" si="5"/>
        <v>98194.444444444453</v>
      </c>
      <c r="O65" s="130">
        <f t="shared" si="6"/>
        <v>22222.222222222223</v>
      </c>
      <c r="P65" s="131"/>
      <c r="Q65" s="132">
        <f t="shared" si="7"/>
        <v>128750</v>
      </c>
      <c r="R65" s="133">
        <v>128750</v>
      </c>
      <c r="S65" s="133"/>
      <c r="T65" s="133"/>
      <c r="U65" s="133"/>
      <c r="V65" s="133"/>
    </row>
    <row r="66" spans="1:22" x14ac:dyDescent="0.2">
      <c r="A66" s="124" t="s">
        <v>96</v>
      </c>
      <c r="B66" s="125" t="s">
        <v>155</v>
      </c>
      <c r="C66" s="125" t="s">
        <v>61</v>
      </c>
      <c r="D66" s="125" t="s">
        <v>151</v>
      </c>
      <c r="E66" s="125">
        <v>4</v>
      </c>
      <c r="F66" s="125" t="str">
        <f t="shared" si="0"/>
        <v>1-5 Years Street Life</v>
      </c>
      <c r="G66" s="126">
        <v>20</v>
      </c>
      <c r="H66" s="126">
        <v>727</v>
      </c>
      <c r="I66" s="127"/>
      <c r="J66" s="128">
        <f t="shared" si="8"/>
        <v>1615.5555555555557</v>
      </c>
      <c r="K66" s="129">
        <f t="shared" si="2"/>
        <v>4846.666666666667</v>
      </c>
      <c r="L66" s="130">
        <f t="shared" si="3"/>
        <v>12924.444444444445</v>
      </c>
      <c r="M66" s="130">
        <f t="shared" si="4"/>
        <v>44185.444444444453</v>
      </c>
      <c r="N66" s="130">
        <f t="shared" si="5"/>
        <v>57109.888888888898</v>
      </c>
      <c r="O66" s="130">
        <f t="shared" si="6"/>
        <v>12924.444444444445</v>
      </c>
      <c r="P66" s="131"/>
      <c r="Q66" s="132">
        <f t="shared" si="7"/>
        <v>74881.000000000015</v>
      </c>
      <c r="R66" s="133">
        <v>74881</v>
      </c>
      <c r="S66" s="133"/>
      <c r="T66" s="133"/>
      <c r="U66" s="133"/>
      <c r="V66" s="133"/>
    </row>
    <row r="67" spans="1:22" x14ac:dyDescent="0.2">
      <c r="A67" s="124" t="s">
        <v>152</v>
      </c>
      <c r="B67" s="124">
        <v>100</v>
      </c>
      <c r="C67" s="125" t="s">
        <v>77</v>
      </c>
      <c r="D67" s="125" t="s">
        <v>151</v>
      </c>
      <c r="E67" s="125">
        <v>4</v>
      </c>
      <c r="F67" s="125" t="str">
        <f t="shared" si="0"/>
        <v>1-5 Years Street Life</v>
      </c>
      <c r="G67" s="126">
        <v>24</v>
      </c>
      <c r="H67" s="126">
        <v>412</v>
      </c>
      <c r="I67" s="127"/>
      <c r="J67" s="128">
        <f t="shared" si="8"/>
        <v>1098.6666666666667</v>
      </c>
      <c r="K67" s="129">
        <f t="shared" si="2"/>
        <v>3296</v>
      </c>
      <c r="L67" s="130">
        <f t="shared" si="3"/>
        <v>8789.3333333333339</v>
      </c>
      <c r="M67" s="130">
        <f t="shared" si="4"/>
        <v>30048.533333333336</v>
      </c>
      <c r="N67" s="130">
        <f t="shared" si="5"/>
        <v>38837.866666666669</v>
      </c>
      <c r="O67" s="130">
        <f t="shared" si="6"/>
        <v>7324.4444444444443</v>
      </c>
      <c r="P67" s="131"/>
      <c r="Q67" s="132">
        <f t="shared" si="7"/>
        <v>49458.311111111114</v>
      </c>
      <c r="R67" s="133">
        <v>49458.31</v>
      </c>
      <c r="S67" s="133"/>
      <c r="T67" s="133"/>
      <c r="U67" s="133"/>
      <c r="V67" s="133"/>
    </row>
    <row r="68" spans="1:22" x14ac:dyDescent="0.2">
      <c r="A68" s="124" t="s">
        <v>152</v>
      </c>
      <c r="B68" s="124">
        <v>200</v>
      </c>
      <c r="C68" s="125" t="s">
        <v>77</v>
      </c>
      <c r="D68" s="125" t="s">
        <v>151</v>
      </c>
      <c r="E68" s="125">
        <v>4</v>
      </c>
      <c r="F68" s="125" t="str">
        <f t="shared" si="0"/>
        <v>1-5 Years Street Life</v>
      </c>
      <c r="G68" s="126">
        <v>24</v>
      </c>
      <c r="H68" s="126">
        <v>815</v>
      </c>
      <c r="I68" s="127"/>
      <c r="J68" s="128">
        <f t="shared" si="8"/>
        <v>2173.3333333333335</v>
      </c>
      <c r="K68" s="129">
        <f t="shared" si="2"/>
        <v>6520</v>
      </c>
      <c r="L68" s="130">
        <f t="shared" si="3"/>
        <v>17386.666666666668</v>
      </c>
      <c r="M68" s="130">
        <f t="shared" si="4"/>
        <v>59440.666666666672</v>
      </c>
      <c r="N68" s="130">
        <f t="shared" si="5"/>
        <v>76827.333333333343</v>
      </c>
      <c r="O68" s="130">
        <f t="shared" si="6"/>
        <v>14488.888888888891</v>
      </c>
      <c r="P68" s="131"/>
      <c r="Q68" s="132">
        <f t="shared" si="7"/>
        <v>97836.222222222234</v>
      </c>
      <c r="R68" s="133">
        <v>97836.22</v>
      </c>
      <c r="S68" s="133"/>
      <c r="T68" s="133"/>
      <c r="U68" s="133"/>
      <c r="V68" s="133"/>
    </row>
    <row r="69" spans="1:22" x14ac:dyDescent="0.2">
      <c r="A69" s="124" t="s">
        <v>157</v>
      </c>
      <c r="B69" s="124" t="s">
        <v>158</v>
      </c>
      <c r="C69" s="125" t="s">
        <v>110</v>
      </c>
      <c r="D69" s="125" t="s">
        <v>151</v>
      </c>
      <c r="E69" s="125">
        <v>4</v>
      </c>
      <c r="F69" s="125" t="str">
        <f t="shared" si="0"/>
        <v>1-5 Years Street Life</v>
      </c>
      <c r="G69" s="126">
        <v>20</v>
      </c>
      <c r="H69" s="126">
        <v>727</v>
      </c>
      <c r="I69" s="127"/>
      <c r="J69" s="128">
        <f t="shared" si="8"/>
        <v>1615.5555555555557</v>
      </c>
      <c r="K69" s="129">
        <f t="shared" si="2"/>
        <v>4846.666666666667</v>
      </c>
      <c r="L69" s="130">
        <f t="shared" si="3"/>
        <v>12924.444444444445</v>
      </c>
      <c r="M69" s="130">
        <f t="shared" si="4"/>
        <v>44185.444444444453</v>
      </c>
      <c r="N69" s="130">
        <f t="shared" si="5"/>
        <v>57109.888888888898</v>
      </c>
      <c r="O69" s="130">
        <f t="shared" si="6"/>
        <v>12924.444444444445</v>
      </c>
      <c r="P69" s="131"/>
      <c r="Q69" s="132">
        <f t="shared" si="7"/>
        <v>74881.000000000015</v>
      </c>
      <c r="R69" s="133">
        <v>74881</v>
      </c>
      <c r="S69" s="133"/>
      <c r="T69" s="133"/>
      <c r="U69" s="133"/>
      <c r="V69" s="133"/>
    </row>
    <row r="70" spans="1:22" x14ac:dyDescent="0.2">
      <c r="A70" s="124" t="s">
        <v>114</v>
      </c>
      <c r="B70" s="124">
        <v>200</v>
      </c>
      <c r="C70" s="125" t="s">
        <v>77</v>
      </c>
      <c r="D70" s="124" t="s">
        <v>151</v>
      </c>
      <c r="E70" s="124">
        <v>4</v>
      </c>
      <c r="F70" s="125" t="str">
        <f t="shared" si="0"/>
        <v>1-5 Years Street Life</v>
      </c>
      <c r="G70" s="127">
        <v>29</v>
      </c>
      <c r="H70" s="126">
        <v>363</v>
      </c>
      <c r="I70" s="127"/>
      <c r="J70" s="128">
        <f t="shared" si="8"/>
        <v>1169.6666666666667</v>
      </c>
      <c r="K70" s="129">
        <f t="shared" si="2"/>
        <v>3509</v>
      </c>
      <c r="L70" s="130">
        <f t="shared" si="3"/>
        <v>9357.3333333333339</v>
      </c>
      <c r="M70" s="130">
        <f t="shared" si="4"/>
        <v>31990.383333333339</v>
      </c>
      <c r="N70" s="130">
        <f t="shared" si="5"/>
        <v>41347.716666666674</v>
      </c>
      <c r="O70" s="130">
        <f t="shared" si="6"/>
        <v>6453.333333333333</v>
      </c>
      <c r="P70" s="131"/>
      <c r="Q70" s="132">
        <f t="shared" si="7"/>
        <v>51310.05000000001</v>
      </c>
      <c r="R70" s="133">
        <v>51310.05</v>
      </c>
      <c r="S70" s="133"/>
      <c r="T70" s="133"/>
      <c r="U70" s="133"/>
      <c r="V70" s="133"/>
    </row>
    <row r="71" spans="1:22" x14ac:dyDescent="0.2">
      <c r="A71" s="124" t="s">
        <v>159</v>
      </c>
      <c r="B71" s="124" t="s">
        <v>160</v>
      </c>
      <c r="C71" s="124" t="s">
        <v>110</v>
      </c>
      <c r="D71" s="124" t="s">
        <v>151</v>
      </c>
      <c r="E71" s="124">
        <v>4</v>
      </c>
      <c r="F71" s="125" t="str">
        <f t="shared" si="0"/>
        <v>1-5 Years Street Life</v>
      </c>
      <c r="G71" s="126">
        <v>26</v>
      </c>
      <c r="H71" s="126">
        <v>4140</v>
      </c>
      <c r="I71" s="127"/>
      <c r="J71" s="128">
        <f t="shared" si="8"/>
        <v>11960</v>
      </c>
      <c r="K71" s="129">
        <f t="shared" si="2"/>
        <v>35880</v>
      </c>
      <c r="L71" s="130">
        <f t="shared" si="3"/>
        <v>95680</v>
      </c>
      <c r="M71" s="130">
        <f t="shared" si="4"/>
        <v>327106</v>
      </c>
      <c r="N71" s="130">
        <f t="shared" si="5"/>
        <v>422786</v>
      </c>
      <c r="O71" s="130">
        <f t="shared" si="6"/>
        <v>73600</v>
      </c>
      <c r="P71" s="131"/>
      <c r="Q71" s="132">
        <f t="shared" si="7"/>
        <v>532266</v>
      </c>
      <c r="R71" s="133">
        <v>532266</v>
      </c>
      <c r="S71" s="133"/>
      <c r="T71" s="133"/>
      <c r="U71" s="133"/>
      <c r="V71" s="133"/>
    </row>
    <row r="72" spans="1:22" ht="16.5" x14ac:dyDescent="0.2">
      <c r="A72" s="124" t="s">
        <v>330</v>
      </c>
      <c r="B72" s="124">
        <v>200</v>
      </c>
      <c r="C72" s="124" t="s">
        <v>61</v>
      </c>
      <c r="D72" s="125" t="s">
        <v>151</v>
      </c>
      <c r="E72" s="125">
        <v>3</v>
      </c>
      <c r="F72" s="125" t="str">
        <f t="shared" si="0"/>
        <v>1-5 Years Street Life</v>
      </c>
      <c r="G72" s="126">
        <v>26</v>
      </c>
      <c r="H72" s="126">
        <v>541</v>
      </c>
      <c r="I72" s="127"/>
      <c r="J72" s="128">
        <f t="shared" si="8"/>
        <v>1562.8888888888889</v>
      </c>
      <c r="K72" s="134">
        <f t="shared" si="2"/>
        <v>4688.666666666667</v>
      </c>
      <c r="L72" s="130">
        <f t="shared" si="3"/>
        <v>12503.111111111111</v>
      </c>
      <c r="M72" s="130">
        <f t="shared" si="4"/>
        <v>42745.011111111111</v>
      </c>
      <c r="N72" s="130">
        <f t="shared" si="5"/>
        <v>55248.12222222222</v>
      </c>
      <c r="O72" s="130">
        <f t="shared" si="6"/>
        <v>9617.7777777777774</v>
      </c>
      <c r="P72" s="131"/>
      <c r="Q72" s="132">
        <f t="shared" si="7"/>
        <v>69554.566666666666</v>
      </c>
      <c r="R72" s="133"/>
      <c r="S72" s="133">
        <v>69554.570000000007</v>
      </c>
      <c r="T72" s="133"/>
      <c r="U72" s="133"/>
      <c r="V72" s="133"/>
    </row>
    <row r="73" spans="1:22" ht="16.5" x14ac:dyDescent="0.2">
      <c r="A73" s="124" t="s">
        <v>331</v>
      </c>
      <c r="B73" s="124">
        <v>500</v>
      </c>
      <c r="C73" s="124" t="s">
        <v>61</v>
      </c>
      <c r="D73" s="125" t="s">
        <v>151</v>
      </c>
      <c r="E73" s="125">
        <v>3</v>
      </c>
      <c r="F73" s="125" t="str">
        <f t="shared" si="0"/>
        <v>1-5 Years Street Life</v>
      </c>
      <c r="G73" s="126">
        <v>20</v>
      </c>
      <c r="H73" s="126">
        <v>510</v>
      </c>
      <c r="I73" s="127"/>
      <c r="J73" s="128">
        <f t="shared" si="8"/>
        <v>1133.3333333333333</v>
      </c>
      <c r="K73" s="129">
        <f t="shared" si="2"/>
        <v>3400</v>
      </c>
      <c r="L73" s="130">
        <f t="shared" si="3"/>
        <v>9066.6666666666661</v>
      </c>
      <c r="M73" s="130">
        <f t="shared" si="4"/>
        <v>30996.666666666668</v>
      </c>
      <c r="N73" s="130">
        <f t="shared" si="5"/>
        <v>40063.333333333336</v>
      </c>
      <c r="O73" s="130">
        <f t="shared" si="6"/>
        <v>9066.6666666666661</v>
      </c>
      <c r="P73" s="131"/>
      <c r="Q73" s="132">
        <f t="shared" si="7"/>
        <v>52530</v>
      </c>
      <c r="R73" s="133"/>
      <c r="S73" s="133">
        <v>52530</v>
      </c>
      <c r="T73" s="133"/>
      <c r="U73" s="133"/>
      <c r="V73" s="133"/>
    </row>
    <row r="74" spans="1:22" ht="16.5" x14ac:dyDescent="0.2">
      <c r="A74" s="124" t="s">
        <v>328</v>
      </c>
      <c r="B74" s="124" t="s">
        <v>170</v>
      </c>
      <c r="C74" s="124" t="s">
        <v>61</v>
      </c>
      <c r="D74" s="125" t="s">
        <v>151</v>
      </c>
      <c r="E74" s="125">
        <v>3</v>
      </c>
      <c r="F74" s="125" t="str">
        <f t="shared" si="0"/>
        <v>1-5 Years Street Life</v>
      </c>
      <c r="G74" s="126">
        <v>21</v>
      </c>
      <c r="H74" s="126">
        <v>306</v>
      </c>
      <c r="I74" s="127"/>
      <c r="J74" s="128">
        <f t="shared" si="8"/>
        <v>714</v>
      </c>
      <c r="K74" s="129">
        <f t="shared" si="2"/>
        <v>2142</v>
      </c>
      <c r="L74" s="130">
        <f t="shared" si="3"/>
        <v>5712</v>
      </c>
      <c r="M74" s="130">
        <f t="shared" si="4"/>
        <v>19527.900000000001</v>
      </c>
      <c r="N74" s="130">
        <f t="shared" si="5"/>
        <v>25239.9</v>
      </c>
      <c r="O74" s="130">
        <f t="shared" si="6"/>
        <v>5440</v>
      </c>
      <c r="P74" s="131"/>
      <c r="Q74" s="132">
        <f t="shared" si="7"/>
        <v>32821.9</v>
      </c>
      <c r="R74" s="133"/>
      <c r="S74" s="133">
        <v>32821.9</v>
      </c>
      <c r="T74" s="133"/>
      <c r="U74" s="133"/>
      <c r="V74" s="133"/>
    </row>
    <row r="75" spans="1:22" ht="16.5" x14ac:dyDescent="0.2">
      <c r="A75" s="124" t="s">
        <v>332</v>
      </c>
      <c r="B75" s="124" t="s">
        <v>158</v>
      </c>
      <c r="C75" s="124" t="s">
        <v>61</v>
      </c>
      <c r="D75" s="125" t="s">
        <v>151</v>
      </c>
      <c r="E75" s="125">
        <v>3</v>
      </c>
      <c r="F75" s="125" t="str">
        <f t="shared" si="0"/>
        <v>1-5 Years Street Life</v>
      </c>
      <c r="G75" s="126">
        <v>20</v>
      </c>
      <c r="H75" s="126">
        <v>1150</v>
      </c>
      <c r="I75" s="127"/>
      <c r="J75" s="128">
        <f t="shared" si="8"/>
        <v>2555.5555555555557</v>
      </c>
      <c r="K75" s="129">
        <f t="shared" si="2"/>
        <v>7666.666666666667</v>
      </c>
      <c r="L75" s="130">
        <f t="shared" si="3"/>
        <v>20444.444444444445</v>
      </c>
      <c r="M75" s="130">
        <f t="shared" si="4"/>
        <v>69894.444444444453</v>
      </c>
      <c r="N75" s="130">
        <f t="shared" si="5"/>
        <v>90338.888888888905</v>
      </c>
      <c r="O75" s="130">
        <f t="shared" si="6"/>
        <v>20444.444444444445</v>
      </c>
      <c r="P75" s="131"/>
      <c r="Q75" s="132">
        <f t="shared" si="7"/>
        <v>118450.00000000001</v>
      </c>
      <c r="R75" s="133"/>
      <c r="S75" s="133">
        <v>118450</v>
      </c>
      <c r="T75" s="133"/>
      <c r="U75" s="133"/>
      <c r="V75" s="133"/>
    </row>
    <row r="76" spans="1:22" x14ac:dyDescent="0.2">
      <c r="A76" s="124" t="s">
        <v>179</v>
      </c>
      <c r="B76" s="124">
        <v>500</v>
      </c>
      <c r="C76" s="124" t="s">
        <v>110</v>
      </c>
      <c r="D76" s="125" t="s">
        <v>151</v>
      </c>
      <c r="E76" s="125">
        <v>3</v>
      </c>
      <c r="F76" s="125" t="str">
        <f t="shared" ref="F76:F139" si="9">LOOKUP(D76,$AB$9:$AC$13)</f>
        <v>1-5 Years Street Life</v>
      </c>
      <c r="G76" s="126">
        <v>29</v>
      </c>
      <c r="H76" s="126">
        <v>510</v>
      </c>
      <c r="I76" s="127"/>
      <c r="J76" s="128">
        <f t="shared" si="8"/>
        <v>1643.3333333333333</v>
      </c>
      <c r="K76" s="129">
        <f t="shared" ref="K76:K139" si="10">J76*$K$8</f>
        <v>4930</v>
      </c>
      <c r="L76" s="130">
        <f t="shared" ref="L76:L139" si="11">J76*$L$8</f>
        <v>13146.666666666666</v>
      </c>
      <c r="M76" s="130">
        <f t="shared" ref="M76:M139" si="12">J76*$M$8</f>
        <v>44945.166666666664</v>
      </c>
      <c r="N76" s="130">
        <f t="shared" ref="N76:N139" si="13">M76+L76</f>
        <v>58091.833333333328</v>
      </c>
      <c r="O76" s="130">
        <f t="shared" ref="O76:O139" si="14">(((((H76*4)*2)/27)*$O$8)*2)</f>
        <v>9066.6666666666661</v>
      </c>
      <c r="P76" s="131"/>
      <c r="Q76" s="132">
        <f t="shared" ref="Q76:Q139" si="15">O76+N76+K76+$C$9+P76</f>
        <v>72088.5</v>
      </c>
      <c r="R76" s="133"/>
      <c r="S76" s="133">
        <v>72088.5</v>
      </c>
      <c r="T76" s="133"/>
      <c r="U76" s="133"/>
      <c r="V76" s="133"/>
    </row>
    <row r="77" spans="1:22" x14ac:dyDescent="0.2">
      <c r="A77" s="124" t="s">
        <v>171</v>
      </c>
      <c r="B77" s="124">
        <v>1100</v>
      </c>
      <c r="C77" s="124" t="s">
        <v>61</v>
      </c>
      <c r="D77" s="125" t="s">
        <v>151</v>
      </c>
      <c r="E77" s="125">
        <v>3</v>
      </c>
      <c r="F77" s="125" t="str">
        <f t="shared" si="9"/>
        <v>1-5 Years Street Life</v>
      </c>
      <c r="G77" s="126">
        <v>20</v>
      </c>
      <c r="H77" s="126">
        <v>600</v>
      </c>
      <c r="I77" s="127"/>
      <c r="J77" s="128">
        <f t="shared" si="8"/>
        <v>1333.3333333333333</v>
      </c>
      <c r="K77" s="129">
        <f t="shared" si="10"/>
        <v>4000</v>
      </c>
      <c r="L77" s="130">
        <f t="shared" si="11"/>
        <v>10666.666666666666</v>
      </c>
      <c r="M77" s="130">
        <f t="shared" si="12"/>
        <v>36466.666666666664</v>
      </c>
      <c r="N77" s="130">
        <f t="shared" si="13"/>
        <v>47133.333333333328</v>
      </c>
      <c r="O77" s="130">
        <f t="shared" si="14"/>
        <v>10666.666666666666</v>
      </c>
      <c r="P77" s="131"/>
      <c r="Q77" s="132">
        <f t="shared" si="15"/>
        <v>61799.999999999993</v>
      </c>
      <c r="R77" s="133"/>
      <c r="S77" s="133">
        <v>61800</v>
      </c>
      <c r="T77" s="133"/>
      <c r="U77" s="133"/>
      <c r="V77" s="133"/>
    </row>
    <row r="78" spans="1:22" x14ac:dyDescent="0.2">
      <c r="A78" s="124" t="s">
        <v>180</v>
      </c>
      <c r="B78" s="124" t="s">
        <v>82</v>
      </c>
      <c r="C78" s="124" t="s">
        <v>110</v>
      </c>
      <c r="D78" s="125" t="s">
        <v>151</v>
      </c>
      <c r="E78" s="125">
        <v>3</v>
      </c>
      <c r="F78" s="125" t="str">
        <f t="shared" si="9"/>
        <v>1-5 Years Street Life</v>
      </c>
      <c r="G78" s="126">
        <v>29</v>
      </c>
      <c r="H78" s="126">
        <v>1880</v>
      </c>
      <c r="I78" s="127"/>
      <c r="J78" s="128">
        <f t="shared" si="8"/>
        <v>6057.7777777777774</v>
      </c>
      <c r="K78" s="129">
        <f t="shared" si="10"/>
        <v>18173.333333333332</v>
      </c>
      <c r="L78" s="130">
        <f t="shared" si="11"/>
        <v>48462.222222222219</v>
      </c>
      <c r="M78" s="130">
        <f t="shared" si="12"/>
        <v>165680.22222222222</v>
      </c>
      <c r="N78" s="130">
        <f t="shared" si="13"/>
        <v>214142.44444444444</v>
      </c>
      <c r="O78" s="130">
        <f t="shared" si="14"/>
        <v>33422.222222222226</v>
      </c>
      <c r="P78" s="131"/>
      <c r="Q78" s="132">
        <f t="shared" si="15"/>
        <v>265738</v>
      </c>
      <c r="R78" s="133"/>
      <c r="S78" s="133">
        <v>265738</v>
      </c>
      <c r="T78" s="133"/>
      <c r="U78" s="133"/>
      <c r="V78" s="133"/>
    </row>
    <row r="79" spans="1:22" x14ac:dyDescent="0.2">
      <c r="A79" s="124" t="s">
        <v>172</v>
      </c>
      <c r="B79" s="124">
        <v>600</v>
      </c>
      <c r="C79" s="124" t="s">
        <v>61</v>
      </c>
      <c r="D79" s="125" t="s">
        <v>151</v>
      </c>
      <c r="E79" s="125">
        <v>3</v>
      </c>
      <c r="F79" s="125" t="str">
        <f t="shared" si="9"/>
        <v>1-5 Years Street Life</v>
      </c>
      <c r="G79" s="126">
        <v>20</v>
      </c>
      <c r="H79" s="126">
        <v>1790</v>
      </c>
      <c r="I79" s="127"/>
      <c r="J79" s="128">
        <f t="shared" si="8"/>
        <v>3977.7777777777778</v>
      </c>
      <c r="K79" s="129">
        <f t="shared" si="10"/>
        <v>11933.333333333334</v>
      </c>
      <c r="L79" s="130">
        <f t="shared" si="11"/>
        <v>31822.222222222223</v>
      </c>
      <c r="M79" s="130">
        <f t="shared" si="12"/>
        <v>108792.22222222223</v>
      </c>
      <c r="N79" s="130">
        <f t="shared" si="13"/>
        <v>140614.44444444447</v>
      </c>
      <c r="O79" s="130">
        <f t="shared" si="14"/>
        <v>31822.222222222219</v>
      </c>
      <c r="P79" s="131"/>
      <c r="Q79" s="132">
        <f t="shared" si="15"/>
        <v>184370.00000000003</v>
      </c>
      <c r="R79" s="133"/>
      <c r="S79" s="133">
        <v>184370</v>
      </c>
      <c r="T79" s="133"/>
      <c r="U79" s="133"/>
      <c r="V79" s="133"/>
    </row>
    <row r="80" spans="1:22" x14ac:dyDescent="0.2">
      <c r="A80" s="124" t="s">
        <v>173</v>
      </c>
      <c r="B80" s="124">
        <v>1200</v>
      </c>
      <c r="C80" s="124" t="s">
        <v>61</v>
      </c>
      <c r="D80" s="125" t="s">
        <v>151</v>
      </c>
      <c r="E80" s="125">
        <v>3</v>
      </c>
      <c r="F80" s="125" t="str">
        <f t="shared" si="9"/>
        <v>1-5 Years Street Life</v>
      </c>
      <c r="G80" s="126">
        <v>20</v>
      </c>
      <c r="H80" s="126">
        <v>600</v>
      </c>
      <c r="I80" s="127"/>
      <c r="J80" s="128">
        <f t="shared" si="8"/>
        <v>1333.3333333333333</v>
      </c>
      <c r="K80" s="129">
        <f t="shared" si="10"/>
        <v>4000</v>
      </c>
      <c r="L80" s="130">
        <f t="shared" si="11"/>
        <v>10666.666666666666</v>
      </c>
      <c r="M80" s="130">
        <f t="shared" si="12"/>
        <v>36466.666666666664</v>
      </c>
      <c r="N80" s="130">
        <f t="shared" si="13"/>
        <v>47133.333333333328</v>
      </c>
      <c r="O80" s="130">
        <f t="shared" si="14"/>
        <v>10666.666666666666</v>
      </c>
      <c r="P80" s="131"/>
      <c r="Q80" s="132">
        <f t="shared" si="15"/>
        <v>61799.999999999993</v>
      </c>
      <c r="R80" s="133"/>
      <c r="S80" s="133">
        <v>61800</v>
      </c>
      <c r="T80" s="133"/>
      <c r="U80" s="133"/>
      <c r="V80" s="133"/>
    </row>
    <row r="81" spans="1:22" x14ac:dyDescent="0.2">
      <c r="A81" s="124" t="s">
        <v>71</v>
      </c>
      <c r="B81" s="124" t="s">
        <v>166</v>
      </c>
      <c r="C81" s="124" t="s">
        <v>61</v>
      </c>
      <c r="D81" s="125" t="s">
        <v>151</v>
      </c>
      <c r="E81" s="125">
        <v>3</v>
      </c>
      <c r="F81" s="125" t="str">
        <f t="shared" si="9"/>
        <v>1-5 Years Street Life</v>
      </c>
      <c r="G81" s="126">
        <v>20</v>
      </c>
      <c r="H81" s="126">
        <v>1880</v>
      </c>
      <c r="I81" s="126"/>
      <c r="J81" s="128">
        <f t="shared" si="8"/>
        <v>4177.7777777777774</v>
      </c>
      <c r="K81" s="129">
        <f t="shared" si="10"/>
        <v>12533.333333333332</v>
      </c>
      <c r="L81" s="130">
        <f t="shared" si="11"/>
        <v>33422.222222222219</v>
      </c>
      <c r="M81" s="130">
        <f t="shared" si="12"/>
        <v>114262.22222222222</v>
      </c>
      <c r="N81" s="130">
        <f t="shared" si="13"/>
        <v>147684.44444444444</v>
      </c>
      <c r="O81" s="130">
        <f t="shared" si="14"/>
        <v>33422.222222222226</v>
      </c>
      <c r="P81" s="131"/>
      <c r="Q81" s="132">
        <f t="shared" si="15"/>
        <v>193640</v>
      </c>
      <c r="R81" s="133"/>
      <c r="S81" s="133">
        <v>193640</v>
      </c>
      <c r="T81" s="133"/>
      <c r="U81" s="133"/>
      <c r="V81" s="133"/>
    </row>
    <row r="82" spans="1:22" x14ac:dyDescent="0.2">
      <c r="A82" s="124" t="s">
        <v>71</v>
      </c>
      <c r="B82" s="124" t="s">
        <v>148</v>
      </c>
      <c r="C82" s="124" t="s">
        <v>61</v>
      </c>
      <c r="D82" s="125" t="s">
        <v>151</v>
      </c>
      <c r="E82" s="125">
        <v>3</v>
      </c>
      <c r="F82" s="125" t="str">
        <f t="shared" si="9"/>
        <v>1-5 Years Street Life</v>
      </c>
      <c r="G82" s="126">
        <v>20</v>
      </c>
      <c r="H82" s="126">
        <v>2000</v>
      </c>
      <c r="I82" s="127"/>
      <c r="J82" s="128">
        <f t="shared" si="8"/>
        <v>4444.4444444444443</v>
      </c>
      <c r="K82" s="129">
        <f t="shared" si="10"/>
        <v>13333.333333333332</v>
      </c>
      <c r="L82" s="130">
        <f t="shared" si="11"/>
        <v>35555.555555555555</v>
      </c>
      <c r="M82" s="130">
        <f t="shared" si="12"/>
        <v>121555.55555555556</v>
      </c>
      <c r="N82" s="130">
        <f t="shared" si="13"/>
        <v>157111.11111111112</v>
      </c>
      <c r="O82" s="130">
        <f t="shared" si="14"/>
        <v>35555.555555555555</v>
      </c>
      <c r="P82" s="131"/>
      <c r="Q82" s="132">
        <f t="shared" si="15"/>
        <v>206000.00000000003</v>
      </c>
      <c r="R82" s="133"/>
      <c r="S82" s="133">
        <v>206000</v>
      </c>
      <c r="T82" s="133"/>
      <c r="U82" s="133"/>
      <c r="V82" s="133"/>
    </row>
    <row r="83" spans="1:22" x14ac:dyDescent="0.2">
      <c r="A83" s="135" t="s">
        <v>143</v>
      </c>
      <c r="B83" s="124" t="s">
        <v>82</v>
      </c>
      <c r="C83" s="124" t="s">
        <v>61</v>
      </c>
      <c r="D83" s="125" t="s">
        <v>151</v>
      </c>
      <c r="E83" s="125">
        <v>3</v>
      </c>
      <c r="F83" s="125" t="str">
        <f t="shared" si="9"/>
        <v>1-5 Years Street Life</v>
      </c>
      <c r="G83" s="126">
        <v>22</v>
      </c>
      <c r="H83" s="126">
        <v>4650</v>
      </c>
      <c r="I83" s="127"/>
      <c r="J83" s="128">
        <f t="shared" si="8"/>
        <v>11366.666666666666</v>
      </c>
      <c r="K83" s="129">
        <f t="shared" si="10"/>
        <v>34100</v>
      </c>
      <c r="L83" s="130">
        <f t="shared" si="11"/>
        <v>90933.333333333328</v>
      </c>
      <c r="M83" s="130">
        <f t="shared" si="12"/>
        <v>310878.33333333331</v>
      </c>
      <c r="N83" s="130">
        <f t="shared" si="13"/>
        <v>401811.66666666663</v>
      </c>
      <c r="O83" s="130">
        <f t="shared" si="14"/>
        <v>82666.666666666672</v>
      </c>
      <c r="P83" s="131"/>
      <c r="Q83" s="132">
        <f t="shared" si="15"/>
        <v>518578.33333333331</v>
      </c>
      <c r="R83" s="133"/>
      <c r="S83" s="133">
        <v>518578.33</v>
      </c>
      <c r="T83" s="133"/>
      <c r="U83" s="133"/>
      <c r="V83" s="133"/>
    </row>
    <row r="84" spans="1:22" x14ac:dyDescent="0.2">
      <c r="A84" s="124" t="s">
        <v>181</v>
      </c>
      <c r="B84" s="124">
        <v>500</v>
      </c>
      <c r="C84" s="124" t="s">
        <v>110</v>
      </c>
      <c r="D84" s="125" t="s">
        <v>151</v>
      </c>
      <c r="E84" s="125">
        <v>3</v>
      </c>
      <c r="F84" s="125" t="str">
        <f t="shared" si="9"/>
        <v>1-5 Years Street Life</v>
      </c>
      <c r="G84" s="126">
        <v>29</v>
      </c>
      <c r="H84" s="126">
        <v>480</v>
      </c>
      <c r="I84" s="127"/>
      <c r="J84" s="128">
        <f t="shared" si="8"/>
        <v>1546.6666666666667</v>
      </c>
      <c r="K84" s="129">
        <f t="shared" si="10"/>
        <v>4640</v>
      </c>
      <c r="L84" s="130">
        <f t="shared" si="11"/>
        <v>12373.333333333334</v>
      </c>
      <c r="M84" s="130">
        <f t="shared" si="12"/>
        <v>42301.333333333336</v>
      </c>
      <c r="N84" s="130">
        <f t="shared" si="13"/>
        <v>54674.666666666672</v>
      </c>
      <c r="O84" s="130">
        <f t="shared" si="14"/>
        <v>8533.3333333333339</v>
      </c>
      <c r="P84" s="131"/>
      <c r="Q84" s="132">
        <f t="shared" si="15"/>
        <v>67848</v>
      </c>
      <c r="R84" s="133"/>
      <c r="S84" s="133">
        <v>67848</v>
      </c>
      <c r="T84" s="133"/>
      <c r="U84" s="133"/>
      <c r="V84" s="133"/>
    </row>
    <row r="85" spans="1:22" x14ac:dyDescent="0.2">
      <c r="A85" s="124" t="s">
        <v>112</v>
      </c>
      <c r="B85" s="124" t="s">
        <v>168</v>
      </c>
      <c r="C85" s="124" t="s">
        <v>169</v>
      </c>
      <c r="D85" s="125" t="s">
        <v>151</v>
      </c>
      <c r="E85" s="125">
        <v>3</v>
      </c>
      <c r="F85" s="125" t="str">
        <f t="shared" si="9"/>
        <v>1-5 Years Street Life</v>
      </c>
      <c r="G85" s="126">
        <v>30</v>
      </c>
      <c r="H85" s="126">
        <v>440</v>
      </c>
      <c r="I85" s="127"/>
      <c r="J85" s="128">
        <f t="shared" si="8"/>
        <v>1466.6666666666667</v>
      </c>
      <c r="K85" s="129">
        <f t="shared" si="10"/>
        <v>4400</v>
      </c>
      <c r="L85" s="130">
        <f t="shared" si="11"/>
        <v>11733.333333333334</v>
      </c>
      <c r="M85" s="130">
        <f t="shared" si="12"/>
        <v>40113.333333333336</v>
      </c>
      <c r="N85" s="130">
        <f t="shared" si="13"/>
        <v>51846.666666666672</v>
      </c>
      <c r="O85" s="130">
        <f t="shared" si="14"/>
        <v>7822.2222222222226</v>
      </c>
      <c r="P85" s="131"/>
      <c r="Q85" s="132">
        <f t="shared" si="15"/>
        <v>64068.888888888891</v>
      </c>
      <c r="R85" s="133"/>
      <c r="S85" s="133">
        <v>64068.89</v>
      </c>
      <c r="T85" s="133"/>
      <c r="U85" s="133"/>
      <c r="V85" s="133"/>
    </row>
    <row r="86" spans="1:22" x14ac:dyDescent="0.2">
      <c r="A86" s="124" t="s">
        <v>174</v>
      </c>
      <c r="B86" s="124">
        <v>1600</v>
      </c>
      <c r="C86" s="124" t="s">
        <v>61</v>
      </c>
      <c r="D86" s="125" t="s">
        <v>151</v>
      </c>
      <c r="E86" s="125">
        <v>3</v>
      </c>
      <c r="F86" s="125" t="str">
        <f t="shared" si="9"/>
        <v>1-5 Years Street Life</v>
      </c>
      <c r="G86" s="126">
        <v>20</v>
      </c>
      <c r="H86" s="126">
        <v>160</v>
      </c>
      <c r="I86" s="127"/>
      <c r="J86" s="128">
        <f t="shared" si="8"/>
        <v>355.55555555555554</v>
      </c>
      <c r="K86" s="129">
        <f t="shared" si="10"/>
        <v>1066.6666666666665</v>
      </c>
      <c r="L86" s="130">
        <f t="shared" si="11"/>
        <v>2844.4444444444443</v>
      </c>
      <c r="M86" s="130">
        <f t="shared" si="12"/>
        <v>9724.4444444444453</v>
      </c>
      <c r="N86" s="130">
        <f t="shared" si="13"/>
        <v>12568.888888888891</v>
      </c>
      <c r="O86" s="130">
        <f t="shared" si="14"/>
        <v>2844.4444444444443</v>
      </c>
      <c r="P86" s="131"/>
      <c r="Q86" s="132">
        <f t="shared" si="15"/>
        <v>16480.000000000004</v>
      </c>
      <c r="R86" s="133"/>
      <c r="S86" s="133">
        <v>16480</v>
      </c>
      <c r="T86" s="133"/>
      <c r="U86" s="133"/>
      <c r="V86" s="133"/>
    </row>
    <row r="87" spans="1:22" x14ac:dyDescent="0.2">
      <c r="A87" s="124" t="s">
        <v>175</v>
      </c>
      <c r="B87" s="124" t="s">
        <v>176</v>
      </c>
      <c r="C87" s="124" t="s">
        <v>61</v>
      </c>
      <c r="D87" s="125" t="s">
        <v>151</v>
      </c>
      <c r="E87" s="125">
        <v>3</v>
      </c>
      <c r="F87" s="125" t="str">
        <f t="shared" si="9"/>
        <v>1-5 Years Street Life</v>
      </c>
      <c r="G87" s="126">
        <v>20</v>
      </c>
      <c r="H87" s="126">
        <v>2636</v>
      </c>
      <c r="I87" s="127"/>
      <c r="J87" s="128">
        <f t="shared" si="8"/>
        <v>5857.7777777777774</v>
      </c>
      <c r="K87" s="129">
        <f t="shared" si="10"/>
        <v>17573.333333333332</v>
      </c>
      <c r="L87" s="130">
        <f t="shared" si="11"/>
        <v>46862.222222222219</v>
      </c>
      <c r="M87" s="130">
        <f t="shared" si="12"/>
        <v>160210.22222222222</v>
      </c>
      <c r="N87" s="130">
        <f t="shared" si="13"/>
        <v>207072.44444444444</v>
      </c>
      <c r="O87" s="130">
        <f t="shared" si="14"/>
        <v>46862.222222222226</v>
      </c>
      <c r="P87" s="131"/>
      <c r="Q87" s="132">
        <f t="shared" si="15"/>
        <v>271508</v>
      </c>
      <c r="R87" s="133"/>
      <c r="S87" s="133">
        <v>271508</v>
      </c>
      <c r="T87" s="133"/>
      <c r="U87" s="133"/>
      <c r="V87" s="133"/>
    </row>
    <row r="88" spans="1:22" x14ac:dyDescent="0.2">
      <c r="A88" s="124" t="s">
        <v>184</v>
      </c>
      <c r="B88" s="124" t="s">
        <v>185</v>
      </c>
      <c r="C88" s="124" t="s">
        <v>110</v>
      </c>
      <c r="D88" s="125" t="s">
        <v>151</v>
      </c>
      <c r="E88" s="125">
        <v>3</v>
      </c>
      <c r="F88" s="125" t="str">
        <f t="shared" si="9"/>
        <v>1-5 Years Street Life</v>
      </c>
      <c r="G88" s="127">
        <v>26</v>
      </c>
      <c r="H88" s="126">
        <v>1309</v>
      </c>
      <c r="I88" s="127"/>
      <c r="J88" s="128">
        <f t="shared" si="8"/>
        <v>3781.5555555555557</v>
      </c>
      <c r="K88" s="129">
        <f t="shared" si="10"/>
        <v>11344.666666666668</v>
      </c>
      <c r="L88" s="130">
        <f t="shared" si="11"/>
        <v>30252.444444444445</v>
      </c>
      <c r="M88" s="130">
        <f t="shared" si="12"/>
        <v>103425.54444444446</v>
      </c>
      <c r="N88" s="130">
        <f t="shared" si="13"/>
        <v>133677.98888888891</v>
      </c>
      <c r="O88" s="130">
        <f t="shared" si="14"/>
        <v>23271.111111111109</v>
      </c>
      <c r="P88" s="131"/>
      <c r="Q88" s="132">
        <f t="shared" si="15"/>
        <v>168293.76666666669</v>
      </c>
      <c r="R88" s="133"/>
      <c r="S88" s="133">
        <v>168293.77</v>
      </c>
      <c r="T88" s="133"/>
      <c r="U88" s="133"/>
      <c r="V88" s="133"/>
    </row>
    <row r="89" spans="1:22" x14ac:dyDescent="0.2">
      <c r="A89" s="124" t="s">
        <v>182</v>
      </c>
      <c r="B89" s="124">
        <v>1000</v>
      </c>
      <c r="C89" s="124" t="s">
        <v>110</v>
      </c>
      <c r="D89" s="125" t="s">
        <v>151</v>
      </c>
      <c r="E89" s="125">
        <v>3</v>
      </c>
      <c r="F89" s="125" t="str">
        <f t="shared" si="9"/>
        <v>1-5 Years Street Life</v>
      </c>
      <c r="G89" s="126">
        <v>26</v>
      </c>
      <c r="H89" s="126">
        <v>475</v>
      </c>
      <c r="I89" s="127"/>
      <c r="J89" s="128">
        <f t="shared" si="8"/>
        <v>1372.2222222222222</v>
      </c>
      <c r="K89" s="129">
        <f t="shared" si="10"/>
        <v>4116.6666666666661</v>
      </c>
      <c r="L89" s="130">
        <f t="shared" si="11"/>
        <v>10977.777777777777</v>
      </c>
      <c r="M89" s="130">
        <f t="shared" si="12"/>
        <v>37530.277777777781</v>
      </c>
      <c r="N89" s="130">
        <f t="shared" si="13"/>
        <v>48508.055555555562</v>
      </c>
      <c r="O89" s="130">
        <f t="shared" si="14"/>
        <v>8444.4444444444434</v>
      </c>
      <c r="P89" s="131"/>
      <c r="Q89" s="132">
        <f t="shared" si="15"/>
        <v>61069.166666666672</v>
      </c>
      <c r="R89" s="133"/>
      <c r="S89" s="133">
        <v>61069.17</v>
      </c>
      <c r="T89" s="133"/>
      <c r="U89" s="133"/>
      <c r="V89" s="133"/>
    </row>
    <row r="90" spans="1:22" x14ac:dyDescent="0.2">
      <c r="A90" s="124" t="s">
        <v>182</v>
      </c>
      <c r="B90" s="124" t="s">
        <v>183</v>
      </c>
      <c r="C90" s="124" t="s">
        <v>110</v>
      </c>
      <c r="D90" s="125" t="s">
        <v>151</v>
      </c>
      <c r="E90" s="125">
        <v>3</v>
      </c>
      <c r="F90" s="125" t="str">
        <f t="shared" si="9"/>
        <v>1-5 Years Street Life</v>
      </c>
      <c r="G90" s="127">
        <v>26</v>
      </c>
      <c r="H90" s="126">
        <v>966</v>
      </c>
      <c r="I90" s="127"/>
      <c r="J90" s="128">
        <f t="shared" si="8"/>
        <v>2790.6666666666665</v>
      </c>
      <c r="K90" s="129">
        <f t="shared" si="10"/>
        <v>8372</v>
      </c>
      <c r="L90" s="130">
        <f t="shared" si="11"/>
        <v>22325.333333333332</v>
      </c>
      <c r="M90" s="130">
        <f t="shared" si="12"/>
        <v>76324.733333333337</v>
      </c>
      <c r="N90" s="130">
        <f t="shared" si="13"/>
        <v>98650.066666666666</v>
      </c>
      <c r="O90" s="130">
        <f t="shared" si="14"/>
        <v>17173.333333333332</v>
      </c>
      <c r="P90" s="131"/>
      <c r="Q90" s="132">
        <f t="shared" si="15"/>
        <v>124195.4</v>
      </c>
      <c r="R90" s="133"/>
      <c r="S90" s="133">
        <v>124195.4</v>
      </c>
      <c r="T90" s="133"/>
      <c r="U90" s="133"/>
      <c r="V90" s="133"/>
    </row>
    <row r="91" spans="1:22" x14ac:dyDescent="0.2">
      <c r="A91" s="124" t="s">
        <v>186</v>
      </c>
      <c r="B91" s="124">
        <v>100</v>
      </c>
      <c r="C91" s="124" t="s">
        <v>110</v>
      </c>
      <c r="D91" s="125" t="s">
        <v>151</v>
      </c>
      <c r="E91" s="125">
        <v>3</v>
      </c>
      <c r="F91" s="125" t="str">
        <f t="shared" si="9"/>
        <v>1-5 Years Street Life</v>
      </c>
      <c r="G91" s="126">
        <v>27</v>
      </c>
      <c r="H91" s="126">
        <v>730</v>
      </c>
      <c r="I91" s="127"/>
      <c r="J91" s="128">
        <f t="shared" si="8"/>
        <v>2190</v>
      </c>
      <c r="K91" s="129">
        <f t="shared" si="10"/>
        <v>6570</v>
      </c>
      <c r="L91" s="130">
        <f t="shared" si="11"/>
        <v>17520</v>
      </c>
      <c r="M91" s="130">
        <f t="shared" si="12"/>
        <v>59896.5</v>
      </c>
      <c r="N91" s="130">
        <f t="shared" si="13"/>
        <v>77416.5</v>
      </c>
      <c r="O91" s="130">
        <f t="shared" si="14"/>
        <v>12977.777777777777</v>
      </c>
      <c r="P91" s="131"/>
      <c r="Q91" s="132">
        <f t="shared" si="15"/>
        <v>96964.277777777781</v>
      </c>
      <c r="R91" s="133"/>
      <c r="S91" s="133">
        <v>96964.28</v>
      </c>
      <c r="T91" s="133"/>
      <c r="U91" s="133"/>
      <c r="V91" s="133"/>
    </row>
    <row r="92" spans="1:22" x14ac:dyDescent="0.2">
      <c r="A92" s="124" t="s">
        <v>177</v>
      </c>
      <c r="B92" s="124" t="s">
        <v>158</v>
      </c>
      <c r="C92" s="125" t="s">
        <v>61</v>
      </c>
      <c r="D92" s="125" t="s">
        <v>151</v>
      </c>
      <c r="E92" s="125">
        <v>3</v>
      </c>
      <c r="F92" s="125" t="str">
        <f t="shared" si="9"/>
        <v>1-5 Years Street Life</v>
      </c>
      <c r="G92" s="126">
        <v>20</v>
      </c>
      <c r="H92" s="126">
        <v>3273</v>
      </c>
      <c r="I92" s="127"/>
      <c r="J92" s="128">
        <f t="shared" si="8"/>
        <v>7273.333333333333</v>
      </c>
      <c r="K92" s="129">
        <f t="shared" si="10"/>
        <v>21820</v>
      </c>
      <c r="L92" s="130">
        <f t="shared" si="11"/>
        <v>58186.666666666664</v>
      </c>
      <c r="M92" s="130">
        <f t="shared" si="12"/>
        <v>198925.66666666666</v>
      </c>
      <c r="N92" s="130">
        <f t="shared" si="13"/>
        <v>257112.33333333331</v>
      </c>
      <c r="O92" s="130">
        <f t="shared" si="14"/>
        <v>58186.666666666672</v>
      </c>
      <c r="P92" s="131"/>
      <c r="Q92" s="132">
        <f t="shared" si="15"/>
        <v>337119</v>
      </c>
      <c r="R92" s="133"/>
      <c r="S92" s="133">
        <v>337119</v>
      </c>
      <c r="T92" s="133"/>
      <c r="U92" s="133"/>
      <c r="V92" s="133"/>
    </row>
    <row r="93" spans="1:22" x14ac:dyDescent="0.2">
      <c r="A93" s="124" t="s">
        <v>80</v>
      </c>
      <c r="B93" s="124" t="s">
        <v>142</v>
      </c>
      <c r="C93" s="125" t="s">
        <v>77</v>
      </c>
      <c r="D93" s="125" t="s">
        <v>151</v>
      </c>
      <c r="E93" s="125">
        <v>3</v>
      </c>
      <c r="F93" s="125" t="str">
        <f t="shared" si="9"/>
        <v>1-5 Years Street Life</v>
      </c>
      <c r="G93" s="126">
        <v>22</v>
      </c>
      <c r="H93" s="126">
        <v>1945</v>
      </c>
      <c r="I93" s="127"/>
      <c r="J93" s="128">
        <f t="shared" si="8"/>
        <v>4754.4444444444443</v>
      </c>
      <c r="K93" s="129">
        <f t="shared" si="10"/>
        <v>14263.333333333332</v>
      </c>
      <c r="L93" s="130">
        <f t="shared" si="11"/>
        <v>38035.555555555555</v>
      </c>
      <c r="M93" s="130">
        <f t="shared" si="12"/>
        <v>130034.05555555556</v>
      </c>
      <c r="N93" s="130">
        <f t="shared" si="13"/>
        <v>168069.61111111112</v>
      </c>
      <c r="O93" s="130">
        <f t="shared" si="14"/>
        <v>34577.777777777781</v>
      </c>
      <c r="P93" s="131"/>
      <c r="Q93" s="132">
        <f t="shared" si="15"/>
        <v>216910.72222222225</v>
      </c>
      <c r="R93" s="133"/>
      <c r="S93" s="133">
        <v>216910.72</v>
      </c>
      <c r="T93" s="133"/>
      <c r="U93" s="133"/>
      <c r="V93" s="133"/>
    </row>
    <row r="94" spans="1:22" x14ac:dyDescent="0.2">
      <c r="A94" s="124" t="s">
        <v>161</v>
      </c>
      <c r="B94" s="124" t="s">
        <v>150</v>
      </c>
      <c r="C94" s="125" t="s">
        <v>77</v>
      </c>
      <c r="D94" s="125" t="s">
        <v>151</v>
      </c>
      <c r="E94" s="125">
        <v>3</v>
      </c>
      <c r="F94" s="125" t="str">
        <f t="shared" si="9"/>
        <v>1-5 Years Street Life</v>
      </c>
      <c r="G94" s="126">
        <v>23</v>
      </c>
      <c r="H94" s="126">
        <v>1880</v>
      </c>
      <c r="I94" s="127"/>
      <c r="J94" s="128">
        <f t="shared" si="8"/>
        <v>4804.4444444444443</v>
      </c>
      <c r="K94" s="129">
        <f t="shared" si="10"/>
        <v>14413.333333333332</v>
      </c>
      <c r="L94" s="130">
        <f t="shared" si="11"/>
        <v>38435.555555555555</v>
      </c>
      <c r="M94" s="130">
        <f t="shared" si="12"/>
        <v>131401.55555555556</v>
      </c>
      <c r="N94" s="130">
        <f t="shared" si="13"/>
        <v>169837.11111111112</v>
      </c>
      <c r="O94" s="130">
        <f t="shared" si="14"/>
        <v>33422.222222222226</v>
      </c>
      <c r="P94" s="131"/>
      <c r="Q94" s="132">
        <f t="shared" si="15"/>
        <v>217672.66666666669</v>
      </c>
      <c r="R94" s="133"/>
      <c r="S94" s="133">
        <v>217672.67</v>
      </c>
      <c r="T94" s="133"/>
      <c r="U94" s="133"/>
      <c r="V94" s="133"/>
    </row>
    <row r="95" spans="1:22" x14ac:dyDescent="0.2">
      <c r="A95" s="124" t="s">
        <v>187</v>
      </c>
      <c r="B95" s="124">
        <v>500</v>
      </c>
      <c r="C95" s="125" t="s">
        <v>110</v>
      </c>
      <c r="D95" s="125" t="s">
        <v>151</v>
      </c>
      <c r="E95" s="125">
        <v>3</v>
      </c>
      <c r="F95" s="125" t="str">
        <f t="shared" si="9"/>
        <v>1-5 Years Street Life</v>
      </c>
      <c r="G95" s="126">
        <v>29</v>
      </c>
      <c r="H95" s="126">
        <v>650</v>
      </c>
      <c r="I95" s="127"/>
      <c r="J95" s="128">
        <f t="shared" si="8"/>
        <v>2094.4444444444443</v>
      </c>
      <c r="K95" s="129">
        <f t="shared" si="10"/>
        <v>6283.333333333333</v>
      </c>
      <c r="L95" s="130">
        <f t="shared" si="11"/>
        <v>16755.555555555555</v>
      </c>
      <c r="M95" s="130">
        <f t="shared" si="12"/>
        <v>57283.055555555555</v>
      </c>
      <c r="N95" s="130">
        <f t="shared" si="13"/>
        <v>74038.611111111109</v>
      </c>
      <c r="O95" s="130">
        <f t="shared" si="14"/>
        <v>11555.555555555555</v>
      </c>
      <c r="P95" s="131"/>
      <c r="Q95" s="132">
        <f t="shared" si="15"/>
        <v>91877.499999999985</v>
      </c>
      <c r="R95" s="133"/>
      <c r="S95" s="133">
        <v>91877.5</v>
      </c>
      <c r="T95" s="133"/>
      <c r="U95" s="133"/>
      <c r="V95" s="133"/>
    </row>
    <row r="96" spans="1:22" x14ac:dyDescent="0.2">
      <c r="A96" s="124" t="s">
        <v>162</v>
      </c>
      <c r="B96" s="124">
        <v>100</v>
      </c>
      <c r="C96" s="125" t="s">
        <v>77</v>
      </c>
      <c r="D96" s="125" t="s">
        <v>151</v>
      </c>
      <c r="E96" s="125">
        <v>3</v>
      </c>
      <c r="F96" s="125" t="str">
        <f t="shared" si="9"/>
        <v>1-5 Years Street Life</v>
      </c>
      <c r="G96" s="126">
        <v>27</v>
      </c>
      <c r="H96" s="126">
        <v>210</v>
      </c>
      <c r="I96" s="127"/>
      <c r="J96" s="128">
        <f t="shared" si="8"/>
        <v>630</v>
      </c>
      <c r="K96" s="129">
        <f t="shared" si="10"/>
        <v>1890</v>
      </c>
      <c r="L96" s="130">
        <f t="shared" si="11"/>
        <v>5040</v>
      </c>
      <c r="M96" s="130">
        <f t="shared" si="12"/>
        <v>17230.5</v>
      </c>
      <c r="N96" s="130">
        <f t="shared" si="13"/>
        <v>22270.5</v>
      </c>
      <c r="O96" s="130">
        <f t="shared" si="14"/>
        <v>3733.3333333333335</v>
      </c>
      <c r="P96" s="131"/>
      <c r="Q96" s="132">
        <f t="shared" si="15"/>
        <v>27893.833333333332</v>
      </c>
      <c r="R96" s="133"/>
      <c r="S96" s="133">
        <v>27893.83</v>
      </c>
      <c r="T96" s="133"/>
      <c r="U96" s="133"/>
      <c r="V96" s="133"/>
    </row>
    <row r="97" spans="1:22" x14ac:dyDescent="0.2">
      <c r="A97" s="124" t="s">
        <v>188</v>
      </c>
      <c r="B97" s="124">
        <v>100</v>
      </c>
      <c r="C97" s="125" t="s">
        <v>110</v>
      </c>
      <c r="D97" s="125" t="s">
        <v>151</v>
      </c>
      <c r="E97" s="125">
        <v>3</v>
      </c>
      <c r="F97" s="125" t="str">
        <f t="shared" si="9"/>
        <v>1-5 Years Street Life</v>
      </c>
      <c r="G97" s="126">
        <v>32</v>
      </c>
      <c r="H97" s="126">
        <v>660</v>
      </c>
      <c r="I97" s="127"/>
      <c r="J97" s="128">
        <f t="shared" si="8"/>
        <v>2346.6666666666665</v>
      </c>
      <c r="K97" s="129">
        <f t="shared" si="10"/>
        <v>7040</v>
      </c>
      <c r="L97" s="130">
        <f t="shared" si="11"/>
        <v>18773.333333333332</v>
      </c>
      <c r="M97" s="130">
        <f t="shared" si="12"/>
        <v>64181.333333333336</v>
      </c>
      <c r="N97" s="130">
        <f t="shared" si="13"/>
        <v>82954.666666666672</v>
      </c>
      <c r="O97" s="130">
        <f t="shared" si="14"/>
        <v>11733.333333333332</v>
      </c>
      <c r="P97" s="131"/>
      <c r="Q97" s="132">
        <f t="shared" si="15"/>
        <v>101728</v>
      </c>
      <c r="R97" s="133"/>
      <c r="S97" s="133">
        <v>101728</v>
      </c>
      <c r="T97" s="133"/>
      <c r="U97" s="133"/>
      <c r="V97" s="133"/>
    </row>
    <row r="98" spans="1:22" x14ac:dyDescent="0.2">
      <c r="A98" s="124" t="s">
        <v>188</v>
      </c>
      <c r="B98" s="124">
        <v>200</v>
      </c>
      <c r="C98" s="125" t="s">
        <v>110</v>
      </c>
      <c r="D98" s="125" t="s">
        <v>151</v>
      </c>
      <c r="E98" s="125">
        <v>3</v>
      </c>
      <c r="F98" s="125" t="str">
        <f t="shared" si="9"/>
        <v>1-5 Years Street Life</v>
      </c>
      <c r="G98" s="126">
        <v>32</v>
      </c>
      <c r="H98" s="126">
        <v>303</v>
      </c>
      <c r="I98" s="127"/>
      <c r="J98" s="128">
        <f t="shared" si="8"/>
        <v>1077.3333333333333</v>
      </c>
      <c r="K98" s="129">
        <f t="shared" si="10"/>
        <v>3232</v>
      </c>
      <c r="L98" s="130">
        <f t="shared" si="11"/>
        <v>8618.6666666666661</v>
      </c>
      <c r="M98" s="130">
        <f t="shared" si="12"/>
        <v>29465.066666666666</v>
      </c>
      <c r="N98" s="130">
        <f t="shared" si="13"/>
        <v>38083.73333333333</v>
      </c>
      <c r="O98" s="130">
        <f t="shared" si="14"/>
        <v>5386.6666666666661</v>
      </c>
      <c r="P98" s="131"/>
      <c r="Q98" s="132">
        <f t="shared" si="15"/>
        <v>46702.399999999994</v>
      </c>
      <c r="R98" s="133"/>
      <c r="S98" s="133">
        <v>46702.400000000001</v>
      </c>
      <c r="T98" s="133"/>
      <c r="U98" s="133"/>
      <c r="V98" s="133"/>
    </row>
    <row r="99" spans="1:22" x14ac:dyDescent="0.2">
      <c r="A99" s="124" t="s">
        <v>189</v>
      </c>
      <c r="B99" s="124" t="s">
        <v>190</v>
      </c>
      <c r="C99" s="125" t="s">
        <v>110</v>
      </c>
      <c r="D99" s="124" t="s">
        <v>151</v>
      </c>
      <c r="E99" s="124">
        <v>3</v>
      </c>
      <c r="F99" s="125" t="str">
        <f t="shared" si="9"/>
        <v>1-5 Years Street Life</v>
      </c>
      <c r="G99" s="127">
        <v>26</v>
      </c>
      <c r="H99" s="126">
        <v>1645</v>
      </c>
      <c r="I99" s="127"/>
      <c r="J99" s="128">
        <f t="shared" si="8"/>
        <v>4752.2222222222226</v>
      </c>
      <c r="K99" s="129">
        <f t="shared" si="10"/>
        <v>14256.666666666668</v>
      </c>
      <c r="L99" s="130">
        <f t="shared" si="11"/>
        <v>38017.777777777781</v>
      </c>
      <c r="M99" s="130">
        <f t="shared" si="12"/>
        <v>129973.2777777778</v>
      </c>
      <c r="N99" s="130">
        <f t="shared" si="13"/>
        <v>167991.05555555556</v>
      </c>
      <c r="O99" s="130">
        <f t="shared" si="14"/>
        <v>29244.444444444445</v>
      </c>
      <c r="P99" s="131"/>
      <c r="Q99" s="132">
        <f t="shared" si="15"/>
        <v>211492.16666666666</v>
      </c>
      <c r="R99" s="133"/>
      <c r="S99" s="133">
        <v>211492.17</v>
      </c>
      <c r="T99" s="133"/>
      <c r="U99" s="133"/>
      <c r="V99" s="133"/>
    </row>
    <row r="100" spans="1:22" x14ac:dyDescent="0.2">
      <c r="A100" s="124" t="s">
        <v>163</v>
      </c>
      <c r="B100" s="124" t="s">
        <v>164</v>
      </c>
      <c r="C100" s="125" t="s">
        <v>77</v>
      </c>
      <c r="D100" s="125" t="s">
        <v>151</v>
      </c>
      <c r="E100" s="125">
        <v>3</v>
      </c>
      <c r="F100" s="125" t="str">
        <f t="shared" si="9"/>
        <v>1-5 Years Street Life</v>
      </c>
      <c r="G100" s="126">
        <v>20</v>
      </c>
      <c r="H100" s="126">
        <v>3110</v>
      </c>
      <c r="I100" s="127"/>
      <c r="J100" s="128">
        <f t="shared" si="8"/>
        <v>6911.1111111111113</v>
      </c>
      <c r="K100" s="129">
        <f t="shared" si="10"/>
        <v>20733.333333333336</v>
      </c>
      <c r="L100" s="130">
        <f t="shared" si="11"/>
        <v>55288.888888888891</v>
      </c>
      <c r="M100" s="130">
        <f t="shared" si="12"/>
        <v>189018.88888888891</v>
      </c>
      <c r="N100" s="130">
        <f t="shared" si="13"/>
        <v>244307.77777777781</v>
      </c>
      <c r="O100" s="130">
        <f t="shared" si="14"/>
        <v>55288.888888888891</v>
      </c>
      <c r="P100" s="131"/>
      <c r="Q100" s="132">
        <f t="shared" si="15"/>
        <v>320330</v>
      </c>
      <c r="R100" s="133"/>
      <c r="S100" s="133">
        <v>320330</v>
      </c>
      <c r="T100" s="133"/>
      <c r="U100" s="133"/>
      <c r="V100" s="133"/>
    </row>
    <row r="101" spans="1:22" x14ac:dyDescent="0.2">
      <c r="A101" s="124" t="s">
        <v>165</v>
      </c>
      <c r="B101" s="124" t="s">
        <v>166</v>
      </c>
      <c r="C101" s="125" t="s">
        <v>77</v>
      </c>
      <c r="D101" s="125" t="s">
        <v>151</v>
      </c>
      <c r="E101" s="125">
        <v>3</v>
      </c>
      <c r="F101" s="125" t="str">
        <f t="shared" si="9"/>
        <v>1-5 Years Street Life</v>
      </c>
      <c r="G101" s="126">
        <v>25</v>
      </c>
      <c r="H101" s="126">
        <v>1866</v>
      </c>
      <c r="I101" s="127"/>
      <c r="J101" s="128">
        <f t="shared" si="8"/>
        <v>5183.333333333333</v>
      </c>
      <c r="K101" s="129">
        <f t="shared" si="10"/>
        <v>15550</v>
      </c>
      <c r="L101" s="130">
        <f t="shared" si="11"/>
        <v>41466.666666666664</v>
      </c>
      <c r="M101" s="130">
        <f t="shared" si="12"/>
        <v>141764.16666666666</v>
      </c>
      <c r="N101" s="130">
        <f t="shared" si="13"/>
        <v>183230.83333333331</v>
      </c>
      <c r="O101" s="130">
        <f t="shared" si="14"/>
        <v>33173.333333333336</v>
      </c>
      <c r="P101" s="131"/>
      <c r="Q101" s="132">
        <f t="shared" si="15"/>
        <v>231954.16666666666</v>
      </c>
      <c r="R101" s="133"/>
      <c r="S101" s="133">
        <v>231954.17</v>
      </c>
      <c r="T101" s="133"/>
      <c r="U101" s="133"/>
      <c r="V101" s="133"/>
    </row>
    <row r="102" spans="1:22" x14ac:dyDescent="0.2">
      <c r="A102" s="124" t="s">
        <v>108</v>
      </c>
      <c r="B102" s="124">
        <v>2000</v>
      </c>
      <c r="C102" s="125" t="s">
        <v>110</v>
      </c>
      <c r="D102" s="124" t="s">
        <v>151</v>
      </c>
      <c r="E102" s="124">
        <v>3</v>
      </c>
      <c r="F102" s="125" t="str">
        <f t="shared" si="9"/>
        <v>1-5 Years Street Life</v>
      </c>
      <c r="G102" s="126">
        <v>26</v>
      </c>
      <c r="H102" s="127">
        <v>825</v>
      </c>
      <c r="I102" s="127"/>
      <c r="J102" s="128">
        <f t="shared" si="8"/>
        <v>2383.3333333333335</v>
      </c>
      <c r="K102" s="129">
        <f t="shared" si="10"/>
        <v>7150</v>
      </c>
      <c r="L102" s="130">
        <f t="shared" si="11"/>
        <v>19066.666666666668</v>
      </c>
      <c r="M102" s="130">
        <f t="shared" si="12"/>
        <v>65184.166666666672</v>
      </c>
      <c r="N102" s="130">
        <f t="shared" si="13"/>
        <v>84250.833333333343</v>
      </c>
      <c r="O102" s="130">
        <f t="shared" si="14"/>
        <v>14666.666666666668</v>
      </c>
      <c r="P102" s="131"/>
      <c r="Q102" s="132">
        <f t="shared" si="15"/>
        <v>106067.50000000001</v>
      </c>
      <c r="R102" s="133"/>
      <c r="S102" s="133">
        <v>106067.5</v>
      </c>
      <c r="T102" s="133"/>
      <c r="U102" s="133"/>
      <c r="V102" s="133"/>
    </row>
    <row r="103" spans="1:22" x14ac:dyDescent="0.2">
      <c r="A103" s="124" t="s">
        <v>191</v>
      </c>
      <c r="B103" s="124">
        <v>200</v>
      </c>
      <c r="C103" s="125" t="s">
        <v>110</v>
      </c>
      <c r="D103" s="125" t="s">
        <v>151</v>
      </c>
      <c r="E103" s="125">
        <v>3</v>
      </c>
      <c r="F103" s="125" t="str">
        <f t="shared" si="9"/>
        <v>1-5 Years Street Life</v>
      </c>
      <c r="G103" s="126">
        <v>29</v>
      </c>
      <c r="H103" s="126">
        <v>635</v>
      </c>
      <c r="I103" s="127"/>
      <c r="J103" s="128">
        <f t="shared" si="8"/>
        <v>2046.1111111111111</v>
      </c>
      <c r="K103" s="129">
        <f t="shared" si="10"/>
        <v>6138.333333333333</v>
      </c>
      <c r="L103" s="130">
        <f t="shared" si="11"/>
        <v>16368.888888888889</v>
      </c>
      <c r="M103" s="130">
        <f t="shared" si="12"/>
        <v>55961.138888888891</v>
      </c>
      <c r="N103" s="130">
        <f t="shared" si="13"/>
        <v>72330.027777777781</v>
      </c>
      <c r="O103" s="130">
        <f t="shared" si="14"/>
        <v>11288.888888888889</v>
      </c>
      <c r="P103" s="131"/>
      <c r="Q103" s="132">
        <f t="shared" si="15"/>
        <v>89757.25</v>
      </c>
      <c r="R103" s="133"/>
      <c r="S103" s="133">
        <v>89757.25</v>
      </c>
      <c r="T103" s="133"/>
      <c r="U103" s="133"/>
      <c r="V103" s="133"/>
    </row>
    <row r="104" spans="1:22" x14ac:dyDescent="0.2">
      <c r="A104" s="124" t="s">
        <v>116</v>
      </c>
      <c r="B104" s="124">
        <v>700</v>
      </c>
      <c r="C104" s="125" t="s">
        <v>77</v>
      </c>
      <c r="D104" s="125" t="s">
        <v>151</v>
      </c>
      <c r="E104" s="125">
        <v>3</v>
      </c>
      <c r="F104" s="125" t="str">
        <f t="shared" si="9"/>
        <v>1-5 Years Street Life</v>
      </c>
      <c r="G104" s="126">
        <v>22</v>
      </c>
      <c r="H104" s="126">
        <v>540</v>
      </c>
      <c r="I104" s="127"/>
      <c r="J104" s="128">
        <f t="shared" si="8"/>
        <v>1320</v>
      </c>
      <c r="K104" s="129">
        <f t="shared" si="10"/>
        <v>3960</v>
      </c>
      <c r="L104" s="130">
        <f t="shared" si="11"/>
        <v>10560</v>
      </c>
      <c r="M104" s="130">
        <f t="shared" si="12"/>
        <v>36102</v>
      </c>
      <c r="N104" s="130">
        <f t="shared" si="13"/>
        <v>46662</v>
      </c>
      <c r="O104" s="130">
        <f t="shared" si="14"/>
        <v>9600</v>
      </c>
      <c r="P104" s="131"/>
      <c r="Q104" s="132">
        <f t="shared" si="15"/>
        <v>60222</v>
      </c>
      <c r="R104" s="133"/>
      <c r="S104" s="133">
        <v>60222</v>
      </c>
      <c r="T104" s="133"/>
      <c r="U104" s="133"/>
      <c r="V104" s="133"/>
    </row>
    <row r="105" spans="1:22" x14ac:dyDescent="0.2">
      <c r="A105" s="124" t="s">
        <v>107</v>
      </c>
      <c r="B105" s="124">
        <v>300</v>
      </c>
      <c r="C105" s="125" t="s">
        <v>61</v>
      </c>
      <c r="D105" s="125" t="s">
        <v>151</v>
      </c>
      <c r="E105" s="125">
        <v>3</v>
      </c>
      <c r="F105" s="125" t="str">
        <f t="shared" si="9"/>
        <v>1-5 Years Street Life</v>
      </c>
      <c r="G105" s="126">
        <v>22</v>
      </c>
      <c r="H105" s="126">
        <v>480</v>
      </c>
      <c r="I105" s="127"/>
      <c r="J105" s="128">
        <f t="shared" si="8"/>
        <v>1173.3333333333333</v>
      </c>
      <c r="K105" s="129">
        <f t="shared" si="10"/>
        <v>3520</v>
      </c>
      <c r="L105" s="130">
        <f t="shared" si="11"/>
        <v>9386.6666666666661</v>
      </c>
      <c r="M105" s="130">
        <f t="shared" si="12"/>
        <v>32090.666666666668</v>
      </c>
      <c r="N105" s="130">
        <f t="shared" si="13"/>
        <v>41477.333333333336</v>
      </c>
      <c r="O105" s="130">
        <f t="shared" si="14"/>
        <v>8533.3333333333339</v>
      </c>
      <c r="P105" s="131"/>
      <c r="Q105" s="132">
        <f t="shared" si="15"/>
        <v>53530.666666666672</v>
      </c>
      <c r="R105" s="133"/>
      <c r="S105" s="133">
        <v>53530.67</v>
      </c>
      <c r="T105" s="133"/>
      <c r="U105" s="133"/>
      <c r="V105" s="133"/>
    </row>
    <row r="106" spans="1:22" x14ac:dyDescent="0.2">
      <c r="A106" s="124" t="s">
        <v>167</v>
      </c>
      <c r="B106" s="124" t="s">
        <v>115</v>
      </c>
      <c r="C106" s="125" t="s">
        <v>77</v>
      </c>
      <c r="D106" s="125" t="s">
        <v>151</v>
      </c>
      <c r="E106" s="125">
        <v>3</v>
      </c>
      <c r="F106" s="125" t="str">
        <f t="shared" si="9"/>
        <v>1-5 Years Street Life</v>
      </c>
      <c r="G106" s="126">
        <v>21</v>
      </c>
      <c r="H106" s="126">
        <v>1005</v>
      </c>
      <c r="I106" s="127"/>
      <c r="J106" s="128">
        <f t="shared" si="8"/>
        <v>2345</v>
      </c>
      <c r="K106" s="129">
        <f t="shared" si="10"/>
        <v>7035</v>
      </c>
      <c r="L106" s="130">
        <f t="shared" si="11"/>
        <v>18760</v>
      </c>
      <c r="M106" s="130">
        <f t="shared" si="12"/>
        <v>64135.75</v>
      </c>
      <c r="N106" s="130">
        <f t="shared" si="13"/>
        <v>82895.75</v>
      </c>
      <c r="O106" s="130">
        <f t="shared" si="14"/>
        <v>17866.666666666668</v>
      </c>
      <c r="P106" s="131"/>
      <c r="Q106" s="132">
        <f t="shared" si="15"/>
        <v>107797.41666666667</v>
      </c>
      <c r="R106" s="133"/>
      <c r="S106" s="133">
        <v>107797.42</v>
      </c>
      <c r="T106" s="133"/>
      <c r="U106" s="133"/>
      <c r="V106" s="133"/>
    </row>
    <row r="107" spans="1:22" x14ac:dyDescent="0.2">
      <c r="A107" s="124" t="s">
        <v>178</v>
      </c>
      <c r="B107" s="124">
        <v>100</v>
      </c>
      <c r="C107" s="125" t="s">
        <v>61</v>
      </c>
      <c r="D107" s="125" t="s">
        <v>151</v>
      </c>
      <c r="E107" s="125">
        <v>3</v>
      </c>
      <c r="F107" s="125" t="str">
        <f t="shared" si="9"/>
        <v>1-5 Years Street Life</v>
      </c>
      <c r="G107" s="126">
        <v>20</v>
      </c>
      <c r="H107" s="126">
        <v>350</v>
      </c>
      <c r="I107" s="127"/>
      <c r="J107" s="128">
        <f t="shared" si="8"/>
        <v>777.77777777777783</v>
      </c>
      <c r="K107" s="129">
        <f t="shared" si="10"/>
        <v>2333.3333333333335</v>
      </c>
      <c r="L107" s="130">
        <f t="shared" si="11"/>
        <v>6222.2222222222226</v>
      </c>
      <c r="M107" s="130">
        <f t="shared" si="12"/>
        <v>21272.222222222226</v>
      </c>
      <c r="N107" s="130">
        <f t="shared" si="13"/>
        <v>27494.444444444449</v>
      </c>
      <c r="O107" s="130">
        <f t="shared" si="14"/>
        <v>6222.2222222222226</v>
      </c>
      <c r="P107" s="131"/>
      <c r="Q107" s="132">
        <f t="shared" si="15"/>
        <v>36050.000000000007</v>
      </c>
      <c r="R107" s="133"/>
      <c r="S107" s="133">
        <v>36050</v>
      </c>
      <c r="T107" s="133"/>
      <c r="U107" s="133"/>
      <c r="V107" s="133"/>
    </row>
    <row r="108" spans="1:22" ht="16.5" x14ac:dyDescent="0.2">
      <c r="A108" s="124" t="s">
        <v>333</v>
      </c>
      <c r="B108" s="124">
        <v>700</v>
      </c>
      <c r="C108" s="124" t="s">
        <v>61</v>
      </c>
      <c r="D108" s="125" t="s">
        <v>151</v>
      </c>
      <c r="E108" s="125">
        <v>2</v>
      </c>
      <c r="F108" s="125" t="str">
        <f t="shared" si="9"/>
        <v>1-5 Years Street Life</v>
      </c>
      <c r="G108" s="126">
        <v>26</v>
      </c>
      <c r="H108" s="126">
        <v>550</v>
      </c>
      <c r="I108" s="127"/>
      <c r="J108" s="128">
        <f t="shared" ref="J108:J171" si="16">((H108*G108)/9)</f>
        <v>1588.8888888888889</v>
      </c>
      <c r="K108" s="129">
        <f t="shared" si="10"/>
        <v>4766.666666666667</v>
      </c>
      <c r="L108" s="130">
        <f t="shared" si="11"/>
        <v>12711.111111111111</v>
      </c>
      <c r="M108" s="130">
        <f t="shared" si="12"/>
        <v>43456.111111111117</v>
      </c>
      <c r="N108" s="130">
        <f t="shared" si="13"/>
        <v>56167.222222222226</v>
      </c>
      <c r="O108" s="130">
        <f t="shared" si="14"/>
        <v>9777.7777777777774</v>
      </c>
      <c r="P108" s="131"/>
      <c r="Q108" s="132">
        <f t="shared" si="15"/>
        <v>70711.666666666672</v>
      </c>
      <c r="R108" s="133"/>
      <c r="S108" s="133"/>
      <c r="T108" s="133">
        <v>70711.67</v>
      </c>
      <c r="U108" s="133"/>
      <c r="V108" s="133"/>
    </row>
    <row r="109" spans="1:22" x14ac:dyDescent="0.2">
      <c r="A109" s="124" t="s">
        <v>200</v>
      </c>
      <c r="B109" s="124">
        <v>200</v>
      </c>
      <c r="C109" s="124" t="s">
        <v>110</v>
      </c>
      <c r="D109" s="125" t="s">
        <v>151</v>
      </c>
      <c r="E109" s="125">
        <v>2</v>
      </c>
      <c r="F109" s="125" t="str">
        <f t="shared" si="9"/>
        <v>1-5 Years Street Life</v>
      </c>
      <c r="G109" s="126">
        <v>26</v>
      </c>
      <c r="H109" s="126">
        <v>770</v>
      </c>
      <c r="I109" s="127"/>
      <c r="J109" s="128">
        <f t="shared" si="16"/>
        <v>2224.4444444444443</v>
      </c>
      <c r="K109" s="129">
        <f t="shared" si="10"/>
        <v>6673.333333333333</v>
      </c>
      <c r="L109" s="130">
        <f t="shared" si="11"/>
        <v>17795.555555555555</v>
      </c>
      <c r="M109" s="130">
        <f t="shared" si="12"/>
        <v>60838.555555555555</v>
      </c>
      <c r="N109" s="130">
        <f t="shared" si="13"/>
        <v>78634.111111111109</v>
      </c>
      <c r="O109" s="130">
        <f t="shared" si="14"/>
        <v>13688.888888888889</v>
      </c>
      <c r="P109" s="131"/>
      <c r="Q109" s="132">
        <f t="shared" si="15"/>
        <v>98996.333333333328</v>
      </c>
      <c r="R109" s="133"/>
      <c r="S109" s="133"/>
      <c r="T109" s="133">
        <v>98996.33</v>
      </c>
      <c r="U109" s="133"/>
      <c r="V109" s="133"/>
    </row>
    <row r="110" spans="1:22" x14ac:dyDescent="0.2">
      <c r="A110" s="124" t="s">
        <v>201</v>
      </c>
      <c r="B110" s="124" t="s">
        <v>202</v>
      </c>
      <c r="C110" s="124" t="s">
        <v>110</v>
      </c>
      <c r="D110" s="125" t="s">
        <v>151</v>
      </c>
      <c r="E110" s="125">
        <v>2</v>
      </c>
      <c r="F110" s="125" t="str">
        <f t="shared" si="9"/>
        <v>1-5 Years Street Life</v>
      </c>
      <c r="G110" s="126">
        <v>26</v>
      </c>
      <c r="H110" s="126">
        <v>895</v>
      </c>
      <c r="I110" s="127"/>
      <c r="J110" s="128">
        <f t="shared" si="16"/>
        <v>2585.5555555555557</v>
      </c>
      <c r="K110" s="129">
        <f t="shared" si="10"/>
        <v>7756.666666666667</v>
      </c>
      <c r="L110" s="130">
        <f t="shared" si="11"/>
        <v>20684.444444444445</v>
      </c>
      <c r="M110" s="130">
        <f t="shared" si="12"/>
        <v>70714.944444444453</v>
      </c>
      <c r="N110" s="130">
        <f t="shared" si="13"/>
        <v>91399.388888888905</v>
      </c>
      <c r="O110" s="130">
        <f t="shared" si="14"/>
        <v>15911.111111111109</v>
      </c>
      <c r="P110" s="131"/>
      <c r="Q110" s="132">
        <f t="shared" si="15"/>
        <v>115067.16666666669</v>
      </c>
      <c r="R110" s="133"/>
      <c r="S110" s="133"/>
      <c r="T110" s="133">
        <v>115067.17</v>
      </c>
      <c r="U110" s="133"/>
      <c r="V110" s="133"/>
    </row>
    <row r="111" spans="1:22" x14ac:dyDescent="0.2">
      <c r="A111" s="124" t="s">
        <v>194</v>
      </c>
      <c r="B111" s="124">
        <v>200</v>
      </c>
      <c r="C111" s="124" t="s">
        <v>169</v>
      </c>
      <c r="D111" s="125" t="s">
        <v>151</v>
      </c>
      <c r="E111" s="125">
        <v>2</v>
      </c>
      <c r="F111" s="125" t="str">
        <f t="shared" si="9"/>
        <v>1-5 Years Street Life</v>
      </c>
      <c r="G111" s="126">
        <v>30</v>
      </c>
      <c r="H111" s="126">
        <v>207</v>
      </c>
      <c r="I111" s="127"/>
      <c r="J111" s="128">
        <f t="shared" si="16"/>
        <v>690</v>
      </c>
      <c r="K111" s="129">
        <f t="shared" si="10"/>
        <v>2070</v>
      </c>
      <c r="L111" s="130">
        <f t="shared" si="11"/>
        <v>5520</v>
      </c>
      <c r="M111" s="130">
        <f t="shared" si="12"/>
        <v>18871.5</v>
      </c>
      <c r="N111" s="130">
        <f t="shared" si="13"/>
        <v>24391.5</v>
      </c>
      <c r="O111" s="130">
        <f t="shared" si="14"/>
        <v>3680</v>
      </c>
      <c r="P111" s="131"/>
      <c r="Q111" s="132">
        <f t="shared" si="15"/>
        <v>30141.5</v>
      </c>
      <c r="R111" s="133"/>
      <c r="S111" s="133"/>
      <c r="T111" s="133">
        <v>30141.5</v>
      </c>
      <c r="U111" s="133"/>
      <c r="V111" s="133"/>
    </row>
    <row r="112" spans="1:22" x14ac:dyDescent="0.2">
      <c r="A112" s="124" t="s">
        <v>203</v>
      </c>
      <c r="B112" s="124">
        <v>2000</v>
      </c>
      <c r="C112" s="124" t="s">
        <v>110</v>
      </c>
      <c r="D112" s="125" t="s">
        <v>151</v>
      </c>
      <c r="E112" s="125">
        <v>2</v>
      </c>
      <c r="F112" s="125" t="str">
        <f t="shared" si="9"/>
        <v>1-5 Years Street Life</v>
      </c>
      <c r="G112" s="126">
        <v>30</v>
      </c>
      <c r="H112" s="126">
        <v>700</v>
      </c>
      <c r="I112" s="127"/>
      <c r="J112" s="128">
        <f t="shared" si="16"/>
        <v>2333.3333333333335</v>
      </c>
      <c r="K112" s="129">
        <f t="shared" si="10"/>
        <v>7000</v>
      </c>
      <c r="L112" s="130">
        <f t="shared" si="11"/>
        <v>18666.666666666668</v>
      </c>
      <c r="M112" s="130">
        <f t="shared" si="12"/>
        <v>63816.666666666672</v>
      </c>
      <c r="N112" s="130">
        <f t="shared" si="13"/>
        <v>82483.333333333343</v>
      </c>
      <c r="O112" s="130">
        <f t="shared" si="14"/>
        <v>12444.444444444445</v>
      </c>
      <c r="P112" s="131"/>
      <c r="Q112" s="132">
        <f t="shared" si="15"/>
        <v>101927.77777777778</v>
      </c>
      <c r="R112" s="133"/>
      <c r="S112" s="133"/>
      <c r="T112" s="133">
        <v>101927.78</v>
      </c>
      <c r="U112" s="133"/>
      <c r="V112" s="133"/>
    </row>
    <row r="113" spans="1:22" x14ac:dyDescent="0.2">
      <c r="A113" s="124" t="s">
        <v>195</v>
      </c>
      <c r="B113" s="124">
        <v>600</v>
      </c>
      <c r="C113" s="124" t="s">
        <v>169</v>
      </c>
      <c r="D113" s="125" t="s">
        <v>151</v>
      </c>
      <c r="E113" s="125">
        <v>2</v>
      </c>
      <c r="F113" s="125" t="str">
        <f t="shared" si="9"/>
        <v>1-5 Years Street Life</v>
      </c>
      <c r="G113" s="126">
        <v>29</v>
      </c>
      <c r="H113" s="126">
        <v>340</v>
      </c>
      <c r="I113" s="127"/>
      <c r="J113" s="128">
        <f t="shared" si="16"/>
        <v>1095.5555555555557</v>
      </c>
      <c r="K113" s="129">
        <f t="shared" si="10"/>
        <v>3286.666666666667</v>
      </c>
      <c r="L113" s="130">
        <f t="shared" si="11"/>
        <v>8764.4444444444453</v>
      </c>
      <c r="M113" s="130">
        <f t="shared" si="12"/>
        <v>29963.444444444449</v>
      </c>
      <c r="N113" s="130">
        <f t="shared" si="13"/>
        <v>38727.888888888891</v>
      </c>
      <c r="O113" s="130">
        <f t="shared" si="14"/>
        <v>6044.4444444444453</v>
      </c>
      <c r="P113" s="131"/>
      <c r="Q113" s="132">
        <f t="shared" si="15"/>
        <v>48059</v>
      </c>
      <c r="R113" s="133"/>
      <c r="S113" s="133"/>
      <c r="T113" s="133">
        <v>48059</v>
      </c>
      <c r="U113" s="133"/>
      <c r="V113" s="133"/>
    </row>
    <row r="114" spans="1:22" x14ac:dyDescent="0.2">
      <c r="A114" s="124" t="s">
        <v>196</v>
      </c>
      <c r="B114" s="124">
        <v>1000</v>
      </c>
      <c r="C114" s="124" t="s">
        <v>61</v>
      </c>
      <c r="D114" s="125" t="s">
        <v>151</v>
      </c>
      <c r="E114" s="125">
        <v>2</v>
      </c>
      <c r="F114" s="125" t="str">
        <f t="shared" si="9"/>
        <v>1-5 Years Street Life</v>
      </c>
      <c r="G114" s="127">
        <v>26</v>
      </c>
      <c r="H114" s="126">
        <v>1166</v>
      </c>
      <c r="I114" s="127"/>
      <c r="J114" s="128">
        <f t="shared" si="16"/>
        <v>3368.4444444444443</v>
      </c>
      <c r="K114" s="129">
        <f t="shared" si="10"/>
        <v>10105.333333333332</v>
      </c>
      <c r="L114" s="130">
        <f t="shared" si="11"/>
        <v>26947.555555555555</v>
      </c>
      <c r="M114" s="130">
        <f t="shared" si="12"/>
        <v>92126.955555555556</v>
      </c>
      <c r="N114" s="130">
        <f t="shared" si="13"/>
        <v>119074.51111111112</v>
      </c>
      <c r="O114" s="130">
        <f t="shared" si="14"/>
        <v>20728.888888888887</v>
      </c>
      <c r="P114" s="131"/>
      <c r="Q114" s="132">
        <f t="shared" si="15"/>
        <v>149908.73333333334</v>
      </c>
      <c r="R114" s="133"/>
      <c r="S114" s="133"/>
      <c r="T114" s="133">
        <v>149908.73000000001</v>
      </c>
      <c r="U114" s="133"/>
      <c r="V114" s="133"/>
    </row>
    <row r="115" spans="1:22" x14ac:dyDescent="0.2">
      <c r="A115" s="124" t="s">
        <v>197</v>
      </c>
      <c r="B115" s="124">
        <v>100</v>
      </c>
      <c r="C115" s="125" t="s">
        <v>61</v>
      </c>
      <c r="D115" s="125" t="s">
        <v>151</v>
      </c>
      <c r="E115" s="125">
        <v>2</v>
      </c>
      <c r="F115" s="125" t="str">
        <f t="shared" si="9"/>
        <v>1-5 Years Street Life</v>
      </c>
      <c r="G115" s="126">
        <v>22</v>
      </c>
      <c r="H115" s="126">
        <v>265</v>
      </c>
      <c r="I115" s="127"/>
      <c r="J115" s="128">
        <f t="shared" si="16"/>
        <v>647.77777777777783</v>
      </c>
      <c r="K115" s="129">
        <f t="shared" si="10"/>
        <v>1943.3333333333335</v>
      </c>
      <c r="L115" s="130">
        <f t="shared" si="11"/>
        <v>5182.2222222222226</v>
      </c>
      <c r="M115" s="130">
        <f t="shared" si="12"/>
        <v>17716.722222222226</v>
      </c>
      <c r="N115" s="130">
        <f t="shared" si="13"/>
        <v>22898.944444444449</v>
      </c>
      <c r="O115" s="130">
        <f t="shared" si="14"/>
        <v>4711.1111111111113</v>
      </c>
      <c r="P115" s="131"/>
      <c r="Q115" s="132">
        <f t="shared" si="15"/>
        <v>29553.388888888894</v>
      </c>
      <c r="R115" s="133"/>
      <c r="S115" s="133"/>
      <c r="T115" s="133">
        <v>29553.39</v>
      </c>
      <c r="U115" s="133"/>
      <c r="V115" s="133"/>
    </row>
    <row r="116" spans="1:22" x14ac:dyDescent="0.2">
      <c r="A116" s="124" t="s">
        <v>192</v>
      </c>
      <c r="B116" s="124">
        <v>100</v>
      </c>
      <c r="C116" s="125" t="s">
        <v>77</v>
      </c>
      <c r="D116" s="125" t="s">
        <v>151</v>
      </c>
      <c r="E116" s="125">
        <v>2</v>
      </c>
      <c r="F116" s="125" t="str">
        <f t="shared" si="9"/>
        <v>1-5 Years Street Life</v>
      </c>
      <c r="G116" s="126">
        <v>22</v>
      </c>
      <c r="H116" s="126">
        <v>340</v>
      </c>
      <c r="I116" s="127"/>
      <c r="J116" s="128">
        <f t="shared" si="16"/>
        <v>831.11111111111109</v>
      </c>
      <c r="K116" s="129">
        <f t="shared" si="10"/>
        <v>2493.333333333333</v>
      </c>
      <c r="L116" s="130">
        <f t="shared" si="11"/>
        <v>6648.8888888888887</v>
      </c>
      <c r="M116" s="130">
        <f t="shared" si="12"/>
        <v>22730.888888888891</v>
      </c>
      <c r="N116" s="130">
        <f t="shared" si="13"/>
        <v>29379.777777777781</v>
      </c>
      <c r="O116" s="130">
        <f t="shared" si="14"/>
        <v>6044.4444444444453</v>
      </c>
      <c r="P116" s="131"/>
      <c r="Q116" s="132">
        <f t="shared" si="15"/>
        <v>37917.555555555562</v>
      </c>
      <c r="R116" s="133"/>
      <c r="S116" s="133"/>
      <c r="T116" s="133">
        <v>37917.56</v>
      </c>
      <c r="U116" s="133"/>
      <c r="V116" s="133"/>
    </row>
    <row r="117" spans="1:22" x14ac:dyDescent="0.2">
      <c r="A117" s="124" t="s">
        <v>198</v>
      </c>
      <c r="B117" s="124">
        <v>500</v>
      </c>
      <c r="C117" s="125" t="s">
        <v>61</v>
      </c>
      <c r="D117" s="125" t="s">
        <v>151</v>
      </c>
      <c r="E117" s="125">
        <v>2</v>
      </c>
      <c r="F117" s="125" t="str">
        <f t="shared" si="9"/>
        <v>1-5 Years Street Life</v>
      </c>
      <c r="G117" s="126">
        <v>20</v>
      </c>
      <c r="H117" s="126">
        <v>1300</v>
      </c>
      <c r="I117" s="127"/>
      <c r="J117" s="128">
        <f t="shared" si="16"/>
        <v>2888.8888888888887</v>
      </c>
      <c r="K117" s="129">
        <f t="shared" si="10"/>
        <v>8666.6666666666661</v>
      </c>
      <c r="L117" s="130">
        <f t="shared" si="11"/>
        <v>23111.111111111109</v>
      </c>
      <c r="M117" s="130">
        <f t="shared" si="12"/>
        <v>79011.111111111109</v>
      </c>
      <c r="N117" s="130">
        <f t="shared" si="13"/>
        <v>102122.22222222222</v>
      </c>
      <c r="O117" s="130">
        <f t="shared" si="14"/>
        <v>23111.111111111109</v>
      </c>
      <c r="P117" s="131"/>
      <c r="Q117" s="132">
        <f t="shared" si="15"/>
        <v>133900</v>
      </c>
      <c r="R117" s="133"/>
      <c r="S117" s="133"/>
      <c r="T117" s="133">
        <v>133900</v>
      </c>
      <c r="U117" s="133"/>
      <c r="V117" s="133"/>
    </row>
    <row r="118" spans="1:22" x14ac:dyDescent="0.2">
      <c r="A118" s="124" t="s">
        <v>193</v>
      </c>
      <c r="B118" s="124">
        <v>100</v>
      </c>
      <c r="C118" s="125" t="s">
        <v>77</v>
      </c>
      <c r="D118" s="125" t="s">
        <v>151</v>
      </c>
      <c r="E118" s="125">
        <v>2</v>
      </c>
      <c r="F118" s="125" t="str">
        <f t="shared" si="9"/>
        <v>1-5 Years Street Life</v>
      </c>
      <c r="G118" s="126">
        <v>22</v>
      </c>
      <c r="H118" s="126">
        <v>228</v>
      </c>
      <c r="I118" s="127"/>
      <c r="J118" s="128">
        <f t="shared" si="16"/>
        <v>557.33333333333337</v>
      </c>
      <c r="K118" s="129">
        <f t="shared" si="10"/>
        <v>1672</v>
      </c>
      <c r="L118" s="130">
        <f t="shared" si="11"/>
        <v>4458.666666666667</v>
      </c>
      <c r="M118" s="130">
        <f t="shared" si="12"/>
        <v>15243.066666666669</v>
      </c>
      <c r="N118" s="130">
        <f t="shared" si="13"/>
        <v>19701.733333333337</v>
      </c>
      <c r="O118" s="130">
        <f t="shared" si="14"/>
        <v>4053.3333333333335</v>
      </c>
      <c r="P118" s="131"/>
      <c r="Q118" s="132">
        <f t="shared" si="15"/>
        <v>25427.066666666669</v>
      </c>
      <c r="R118" s="133"/>
      <c r="S118" s="133"/>
      <c r="T118" s="133">
        <v>25427.07</v>
      </c>
      <c r="U118" s="133"/>
      <c r="V118" s="133"/>
    </row>
    <row r="119" spans="1:22" x14ac:dyDescent="0.2">
      <c r="A119" s="124" t="s">
        <v>199</v>
      </c>
      <c r="B119" s="124">
        <v>900</v>
      </c>
      <c r="C119" s="125" t="s">
        <v>61</v>
      </c>
      <c r="D119" s="125" t="s">
        <v>151</v>
      </c>
      <c r="E119" s="125">
        <v>2</v>
      </c>
      <c r="F119" s="125" t="str">
        <f t="shared" si="9"/>
        <v>1-5 Years Street Life</v>
      </c>
      <c r="G119" s="127">
        <v>20</v>
      </c>
      <c r="H119" s="126">
        <v>1122</v>
      </c>
      <c r="I119" s="127"/>
      <c r="J119" s="128">
        <f t="shared" si="16"/>
        <v>2493.3333333333335</v>
      </c>
      <c r="K119" s="129">
        <f t="shared" si="10"/>
        <v>7480</v>
      </c>
      <c r="L119" s="130">
        <f t="shared" si="11"/>
        <v>19946.666666666668</v>
      </c>
      <c r="M119" s="130">
        <f t="shared" si="12"/>
        <v>68192.666666666672</v>
      </c>
      <c r="N119" s="130">
        <f t="shared" si="13"/>
        <v>88139.333333333343</v>
      </c>
      <c r="O119" s="130">
        <f t="shared" si="14"/>
        <v>19946.666666666668</v>
      </c>
      <c r="P119" s="131"/>
      <c r="Q119" s="132">
        <f t="shared" si="15"/>
        <v>115566.00000000001</v>
      </c>
      <c r="R119" s="133"/>
      <c r="S119" s="133"/>
      <c r="T119" s="133">
        <v>115566</v>
      </c>
      <c r="U119" s="133"/>
      <c r="V119" s="133"/>
    </row>
    <row r="120" spans="1:22" x14ac:dyDescent="0.2">
      <c r="A120" s="124" t="s">
        <v>204</v>
      </c>
      <c r="B120" s="124">
        <v>100</v>
      </c>
      <c r="C120" s="125" t="s">
        <v>110</v>
      </c>
      <c r="D120" s="124" t="s">
        <v>151</v>
      </c>
      <c r="E120" s="124">
        <v>2</v>
      </c>
      <c r="F120" s="125" t="str">
        <f t="shared" si="9"/>
        <v>1-5 Years Street Life</v>
      </c>
      <c r="G120" s="126">
        <v>30</v>
      </c>
      <c r="H120" s="127">
        <v>1470</v>
      </c>
      <c r="I120" s="126"/>
      <c r="J120" s="128">
        <f t="shared" si="16"/>
        <v>4900</v>
      </c>
      <c r="K120" s="129">
        <f t="shared" si="10"/>
        <v>14700</v>
      </c>
      <c r="L120" s="130">
        <f t="shared" si="11"/>
        <v>39200</v>
      </c>
      <c r="M120" s="130">
        <f t="shared" si="12"/>
        <v>134015</v>
      </c>
      <c r="N120" s="130">
        <f t="shared" si="13"/>
        <v>173215</v>
      </c>
      <c r="O120" s="130">
        <f t="shared" si="14"/>
        <v>26133.333333333332</v>
      </c>
      <c r="P120" s="131"/>
      <c r="Q120" s="132">
        <f t="shared" si="15"/>
        <v>214048.33333333334</v>
      </c>
      <c r="R120" s="133"/>
      <c r="S120" s="133"/>
      <c r="T120" s="133">
        <v>214048.33</v>
      </c>
      <c r="U120" s="133"/>
      <c r="V120" s="133"/>
    </row>
    <row r="121" spans="1:22" x14ac:dyDescent="0.2">
      <c r="A121" s="125" t="s">
        <v>206</v>
      </c>
      <c r="B121" s="125">
        <v>1300</v>
      </c>
      <c r="C121" s="125" t="s">
        <v>61</v>
      </c>
      <c r="D121" s="125" t="s">
        <v>151</v>
      </c>
      <c r="E121" s="125">
        <v>0</v>
      </c>
      <c r="F121" s="125" t="str">
        <f t="shared" si="9"/>
        <v>1-5 Years Street Life</v>
      </c>
      <c r="G121" s="125">
        <v>22</v>
      </c>
      <c r="H121" s="125">
        <v>2835</v>
      </c>
      <c r="I121" s="125"/>
      <c r="J121" s="125">
        <f t="shared" si="16"/>
        <v>6930</v>
      </c>
      <c r="K121" s="130">
        <f t="shared" si="10"/>
        <v>20790</v>
      </c>
      <c r="L121" s="130">
        <f t="shared" si="11"/>
        <v>55440</v>
      </c>
      <c r="M121" s="130">
        <f t="shared" si="12"/>
        <v>189535.5</v>
      </c>
      <c r="N121" s="130">
        <f t="shared" si="13"/>
        <v>244975.5</v>
      </c>
      <c r="O121" s="130">
        <f t="shared" si="14"/>
        <v>50400</v>
      </c>
      <c r="P121" s="136"/>
      <c r="Q121" s="130">
        <f t="shared" si="15"/>
        <v>316165.5</v>
      </c>
      <c r="R121" s="133"/>
      <c r="S121" s="133"/>
      <c r="T121" s="133"/>
      <c r="U121" s="133">
        <v>316165.5</v>
      </c>
      <c r="V121" s="133"/>
    </row>
    <row r="122" spans="1:22" x14ac:dyDescent="0.2">
      <c r="A122" s="125" t="s">
        <v>205</v>
      </c>
      <c r="B122" s="125" t="s">
        <v>142</v>
      </c>
      <c r="C122" s="125" t="s">
        <v>77</v>
      </c>
      <c r="D122" s="125" t="s">
        <v>151</v>
      </c>
      <c r="E122" s="125">
        <v>0</v>
      </c>
      <c r="F122" s="125" t="str">
        <f t="shared" si="9"/>
        <v>1-5 Years Street Life</v>
      </c>
      <c r="G122" s="125">
        <v>21</v>
      </c>
      <c r="H122" s="125">
        <v>990</v>
      </c>
      <c r="I122" s="125"/>
      <c r="J122" s="137">
        <f t="shared" si="16"/>
        <v>2310</v>
      </c>
      <c r="K122" s="130">
        <f t="shared" si="10"/>
        <v>6930</v>
      </c>
      <c r="L122" s="130">
        <f t="shared" si="11"/>
        <v>18480</v>
      </c>
      <c r="M122" s="130">
        <f t="shared" si="12"/>
        <v>63178.5</v>
      </c>
      <c r="N122" s="130">
        <f t="shared" si="13"/>
        <v>81658.5</v>
      </c>
      <c r="O122" s="130">
        <f t="shared" si="14"/>
        <v>17600</v>
      </c>
      <c r="P122" s="131"/>
      <c r="Q122" s="132">
        <f t="shared" si="15"/>
        <v>106188.5</v>
      </c>
      <c r="R122" s="133"/>
      <c r="S122" s="133"/>
      <c r="T122" s="133"/>
      <c r="U122" s="133">
        <v>106188.5</v>
      </c>
      <c r="V122" s="133"/>
    </row>
    <row r="123" spans="1:22" ht="16.5" x14ac:dyDescent="0.2">
      <c r="A123" s="95" t="s">
        <v>334</v>
      </c>
      <c r="B123" s="95" t="s">
        <v>202</v>
      </c>
      <c r="C123" s="95" t="s">
        <v>61</v>
      </c>
      <c r="D123" s="96" t="s">
        <v>207</v>
      </c>
      <c r="E123" s="96"/>
      <c r="F123" s="96" t="str">
        <f t="shared" si="9"/>
        <v>5-10 Years Street Life</v>
      </c>
      <c r="G123" s="97">
        <v>20</v>
      </c>
      <c r="H123" s="97">
        <v>655</v>
      </c>
      <c r="I123" s="98"/>
      <c r="J123" s="99">
        <f t="shared" si="16"/>
        <v>1455.5555555555557</v>
      </c>
      <c r="K123" s="110">
        <f t="shared" si="10"/>
        <v>4366.666666666667</v>
      </c>
      <c r="L123" s="101">
        <f t="shared" si="11"/>
        <v>11644.444444444445</v>
      </c>
      <c r="M123" s="102">
        <f t="shared" si="12"/>
        <v>39809.444444444453</v>
      </c>
      <c r="N123" s="102">
        <f t="shared" si="13"/>
        <v>51453.888888888898</v>
      </c>
      <c r="O123" s="103">
        <f t="shared" si="14"/>
        <v>11644.444444444445</v>
      </c>
      <c r="P123" s="104"/>
      <c r="Q123" s="105">
        <f t="shared" si="15"/>
        <v>67465.000000000015</v>
      </c>
      <c r="R123" s="106"/>
      <c r="S123" s="106"/>
      <c r="T123" s="106"/>
      <c r="U123" s="106"/>
      <c r="V123" s="106"/>
    </row>
    <row r="124" spans="1:22" ht="16.5" x14ac:dyDescent="0.2">
      <c r="A124" s="95" t="s">
        <v>335</v>
      </c>
      <c r="B124" s="95">
        <v>100</v>
      </c>
      <c r="C124" s="95" t="s">
        <v>61</v>
      </c>
      <c r="D124" s="96" t="s">
        <v>207</v>
      </c>
      <c r="E124" s="96"/>
      <c r="F124" s="96" t="str">
        <f t="shared" si="9"/>
        <v>5-10 Years Street Life</v>
      </c>
      <c r="G124" s="97">
        <v>29</v>
      </c>
      <c r="H124" s="97">
        <v>300</v>
      </c>
      <c r="I124" s="98"/>
      <c r="J124" s="99">
        <f t="shared" si="16"/>
        <v>966.66666666666663</v>
      </c>
      <c r="K124" s="110">
        <f t="shared" si="10"/>
        <v>2900</v>
      </c>
      <c r="L124" s="101">
        <f t="shared" si="11"/>
        <v>7733.333333333333</v>
      </c>
      <c r="M124" s="102">
        <f t="shared" si="12"/>
        <v>26438.333333333332</v>
      </c>
      <c r="N124" s="102">
        <f t="shared" si="13"/>
        <v>34171.666666666664</v>
      </c>
      <c r="O124" s="103">
        <f t="shared" si="14"/>
        <v>5333.333333333333</v>
      </c>
      <c r="P124" s="104"/>
      <c r="Q124" s="105">
        <f t="shared" si="15"/>
        <v>42405</v>
      </c>
      <c r="R124" s="106"/>
      <c r="S124" s="106"/>
      <c r="T124" s="106"/>
      <c r="U124" s="106"/>
      <c r="V124" s="106"/>
    </row>
    <row r="125" spans="1:22" ht="16.5" x14ac:dyDescent="0.2">
      <c r="A125" s="95" t="s">
        <v>336</v>
      </c>
      <c r="B125" s="95">
        <v>200</v>
      </c>
      <c r="C125" s="95" t="s">
        <v>77</v>
      </c>
      <c r="D125" s="96" t="s">
        <v>207</v>
      </c>
      <c r="E125" s="96"/>
      <c r="F125" s="96" t="str">
        <f t="shared" si="9"/>
        <v>5-10 Years Street Life</v>
      </c>
      <c r="G125" s="97">
        <v>20</v>
      </c>
      <c r="H125" s="97">
        <v>150</v>
      </c>
      <c r="I125" s="98"/>
      <c r="J125" s="99">
        <f t="shared" si="16"/>
        <v>333.33333333333331</v>
      </c>
      <c r="K125" s="110">
        <f t="shared" si="10"/>
        <v>1000</v>
      </c>
      <c r="L125" s="101">
        <f t="shared" si="11"/>
        <v>2666.6666666666665</v>
      </c>
      <c r="M125" s="102">
        <f t="shared" si="12"/>
        <v>9116.6666666666661</v>
      </c>
      <c r="N125" s="102">
        <f t="shared" si="13"/>
        <v>11783.333333333332</v>
      </c>
      <c r="O125" s="103">
        <f t="shared" si="14"/>
        <v>2666.6666666666665</v>
      </c>
      <c r="P125" s="104"/>
      <c r="Q125" s="105">
        <f t="shared" si="15"/>
        <v>15449.999999999998</v>
      </c>
      <c r="R125" s="106"/>
      <c r="S125" s="106"/>
      <c r="T125" s="106"/>
      <c r="U125" s="106"/>
      <c r="V125" s="106"/>
    </row>
    <row r="126" spans="1:22" ht="16.5" x14ac:dyDescent="0.2">
      <c r="A126" s="95" t="s">
        <v>337</v>
      </c>
      <c r="B126" s="95">
        <v>500</v>
      </c>
      <c r="C126" s="95" t="s">
        <v>61</v>
      </c>
      <c r="D126" s="96" t="s">
        <v>207</v>
      </c>
      <c r="E126" s="96"/>
      <c r="F126" s="96" t="str">
        <f t="shared" si="9"/>
        <v>5-10 Years Street Life</v>
      </c>
      <c r="G126" s="97">
        <v>20</v>
      </c>
      <c r="H126" s="97">
        <v>635</v>
      </c>
      <c r="I126" s="98"/>
      <c r="J126" s="99">
        <f t="shared" si="16"/>
        <v>1411.1111111111111</v>
      </c>
      <c r="K126" s="110">
        <f t="shared" si="10"/>
        <v>4233.333333333333</v>
      </c>
      <c r="L126" s="101">
        <f t="shared" si="11"/>
        <v>11288.888888888889</v>
      </c>
      <c r="M126" s="102">
        <f t="shared" si="12"/>
        <v>38593.888888888891</v>
      </c>
      <c r="N126" s="102">
        <f t="shared" si="13"/>
        <v>49882.777777777781</v>
      </c>
      <c r="O126" s="103">
        <f t="shared" si="14"/>
        <v>11288.888888888889</v>
      </c>
      <c r="P126" s="104"/>
      <c r="Q126" s="105">
        <f t="shared" si="15"/>
        <v>65405.000000000007</v>
      </c>
      <c r="R126" s="106"/>
      <c r="S126" s="106"/>
      <c r="T126" s="106"/>
      <c r="U126" s="106"/>
      <c r="V126" s="106"/>
    </row>
    <row r="127" spans="1:22" ht="16.5" x14ac:dyDescent="0.2">
      <c r="A127" s="95" t="s">
        <v>337</v>
      </c>
      <c r="B127" s="95">
        <v>500</v>
      </c>
      <c r="C127" s="95" t="s">
        <v>61</v>
      </c>
      <c r="D127" s="96" t="s">
        <v>207</v>
      </c>
      <c r="E127" s="96"/>
      <c r="F127" s="96" t="str">
        <f t="shared" si="9"/>
        <v>5-10 Years Street Life</v>
      </c>
      <c r="G127" s="97">
        <v>20</v>
      </c>
      <c r="H127" s="97">
        <v>920</v>
      </c>
      <c r="I127" s="98"/>
      <c r="J127" s="99">
        <f t="shared" si="16"/>
        <v>2044.4444444444443</v>
      </c>
      <c r="K127" s="110">
        <f t="shared" si="10"/>
        <v>6133.333333333333</v>
      </c>
      <c r="L127" s="101">
        <f t="shared" si="11"/>
        <v>16355.555555555555</v>
      </c>
      <c r="M127" s="102">
        <f t="shared" si="12"/>
        <v>55915.555555555555</v>
      </c>
      <c r="N127" s="102">
        <f t="shared" si="13"/>
        <v>72271.111111111109</v>
      </c>
      <c r="O127" s="103">
        <f t="shared" si="14"/>
        <v>16355.555555555557</v>
      </c>
      <c r="P127" s="104"/>
      <c r="Q127" s="105">
        <f t="shared" si="15"/>
        <v>94760</v>
      </c>
      <c r="R127" s="106"/>
      <c r="S127" s="106"/>
      <c r="T127" s="106"/>
      <c r="U127" s="106"/>
      <c r="V127" s="106"/>
    </row>
    <row r="128" spans="1:22" ht="16.5" x14ac:dyDescent="0.2">
      <c r="A128" s="95" t="s">
        <v>328</v>
      </c>
      <c r="B128" s="95" t="s">
        <v>230</v>
      </c>
      <c r="C128" s="95" t="s">
        <v>61</v>
      </c>
      <c r="D128" s="96" t="s">
        <v>207</v>
      </c>
      <c r="E128" s="96"/>
      <c r="F128" s="96" t="str">
        <f t="shared" si="9"/>
        <v>5-10 Years Street Life</v>
      </c>
      <c r="G128" s="97">
        <v>23</v>
      </c>
      <c r="H128" s="97">
        <v>497</v>
      </c>
      <c r="I128" s="98"/>
      <c r="J128" s="99">
        <f t="shared" si="16"/>
        <v>1270.1111111111111</v>
      </c>
      <c r="K128" s="100">
        <f t="shared" si="10"/>
        <v>3810.333333333333</v>
      </c>
      <c r="L128" s="101">
        <f t="shared" si="11"/>
        <v>10160.888888888889</v>
      </c>
      <c r="M128" s="102">
        <f t="shared" si="12"/>
        <v>34737.538888888892</v>
      </c>
      <c r="N128" s="102">
        <f t="shared" si="13"/>
        <v>44898.427777777782</v>
      </c>
      <c r="O128" s="103">
        <f t="shared" si="14"/>
        <v>8835.5555555555566</v>
      </c>
      <c r="P128" s="104"/>
      <c r="Q128" s="105">
        <f t="shared" si="15"/>
        <v>57544.316666666673</v>
      </c>
      <c r="R128" s="106"/>
      <c r="S128" s="106"/>
      <c r="T128" s="106"/>
      <c r="U128" s="106"/>
      <c r="V128" s="106"/>
    </row>
    <row r="129" spans="1:22" ht="16.5" x14ac:dyDescent="0.2">
      <c r="A129" s="95" t="s">
        <v>328</v>
      </c>
      <c r="B129" s="95">
        <v>300</v>
      </c>
      <c r="C129" s="95" t="s">
        <v>61</v>
      </c>
      <c r="D129" s="96" t="s">
        <v>207</v>
      </c>
      <c r="E129" s="96"/>
      <c r="F129" s="96" t="str">
        <f t="shared" si="9"/>
        <v>5-10 Years Street Life</v>
      </c>
      <c r="G129" s="97">
        <v>20</v>
      </c>
      <c r="H129" s="97">
        <v>630</v>
      </c>
      <c r="I129" s="98"/>
      <c r="J129" s="99">
        <f t="shared" si="16"/>
        <v>1400</v>
      </c>
      <c r="K129" s="100">
        <f t="shared" si="10"/>
        <v>4200</v>
      </c>
      <c r="L129" s="101">
        <f t="shared" si="11"/>
        <v>11200</v>
      </c>
      <c r="M129" s="102">
        <f t="shared" si="12"/>
        <v>38290</v>
      </c>
      <c r="N129" s="102">
        <f t="shared" si="13"/>
        <v>49490</v>
      </c>
      <c r="O129" s="103">
        <f t="shared" si="14"/>
        <v>11200</v>
      </c>
      <c r="P129" s="104"/>
      <c r="Q129" s="105">
        <f t="shared" si="15"/>
        <v>64890</v>
      </c>
      <c r="R129" s="106"/>
      <c r="S129" s="106"/>
      <c r="T129" s="106"/>
      <c r="U129" s="106"/>
      <c r="V129" s="106"/>
    </row>
    <row r="130" spans="1:22" x14ac:dyDescent="0.2">
      <c r="A130" s="95" t="s">
        <v>231</v>
      </c>
      <c r="B130" s="95" t="s">
        <v>158</v>
      </c>
      <c r="C130" s="95" t="s">
        <v>61</v>
      </c>
      <c r="D130" s="96" t="s">
        <v>207</v>
      </c>
      <c r="E130" s="96"/>
      <c r="F130" s="96" t="str">
        <f t="shared" si="9"/>
        <v>5-10 Years Street Life</v>
      </c>
      <c r="G130" s="97">
        <v>20</v>
      </c>
      <c r="H130" s="97">
        <v>620</v>
      </c>
      <c r="I130" s="98"/>
      <c r="J130" s="99">
        <f t="shared" si="16"/>
        <v>1377.7777777777778</v>
      </c>
      <c r="K130" s="100">
        <f t="shared" si="10"/>
        <v>4133.3333333333339</v>
      </c>
      <c r="L130" s="101">
        <f t="shared" si="11"/>
        <v>11022.222222222223</v>
      </c>
      <c r="M130" s="102">
        <f t="shared" si="12"/>
        <v>37682.222222222226</v>
      </c>
      <c r="N130" s="102">
        <f t="shared" si="13"/>
        <v>48704.444444444453</v>
      </c>
      <c r="O130" s="103">
        <f t="shared" si="14"/>
        <v>11022.222222222223</v>
      </c>
      <c r="P130" s="104"/>
      <c r="Q130" s="105">
        <f t="shared" si="15"/>
        <v>63860.000000000007</v>
      </c>
      <c r="R130" s="106"/>
      <c r="S130" s="106"/>
      <c r="T130" s="106"/>
      <c r="U130" s="106"/>
      <c r="V130" s="106"/>
    </row>
    <row r="131" spans="1:22" x14ac:dyDescent="0.2">
      <c r="A131" s="95" t="s">
        <v>208</v>
      </c>
      <c r="B131" s="95" t="s">
        <v>142</v>
      </c>
      <c r="C131" s="95" t="s">
        <v>77</v>
      </c>
      <c r="D131" s="96" t="s">
        <v>207</v>
      </c>
      <c r="E131" s="96"/>
      <c r="F131" s="96" t="str">
        <f t="shared" si="9"/>
        <v>5-10 Years Street Life</v>
      </c>
      <c r="G131" s="97">
        <v>21</v>
      </c>
      <c r="H131" s="97">
        <v>1700</v>
      </c>
      <c r="I131" s="98"/>
      <c r="J131" s="99">
        <f t="shared" si="16"/>
        <v>3966.6666666666665</v>
      </c>
      <c r="K131" s="100">
        <f t="shared" si="10"/>
        <v>11900</v>
      </c>
      <c r="L131" s="101">
        <f t="shared" si="11"/>
        <v>31733.333333333332</v>
      </c>
      <c r="M131" s="102">
        <f t="shared" si="12"/>
        <v>108488.33333333333</v>
      </c>
      <c r="N131" s="102">
        <f t="shared" si="13"/>
        <v>140221.66666666666</v>
      </c>
      <c r="O131" s="103">
        <f t="shared" si="14"/>
        <v>30222.222222222223</v>
      </c>
      <c r="P131" s="104"/>
      <c r="Q131" s="105">
        <f t="shared" si="15"/>
        <v>182343.88888888888</v>
      </c>
      <c r="R131" s="106"/>
      <c r="S131" s="106"/>
      <c r="T131" s="106"/>
      <c r="U131" s="106"/>
      <c r="V131" s="106"/>
    </row>
    <row r="132" spans="1:22" x14ac:dyDescent="0.2">
      <c r="A132" s="95" t="s">
        <v>232</v>
      </c>
      <c r="B132" s="95">
        <v>100</v>
      </c>
      <c r="C132" s="95" t="s">
        <v>61</v>
      </c>
      <c r="D132" s="96" t="s">
        <v>207</v>
      </c>
      <c r="E132" s="96"/>
      <c r="F132" s="96" t="str">
        <f t="shared" si="9"/>
        <v>5-10 Years Street Life</v>
      </c>
      <c r="G132" s="97">
        <v>20</v>
      </c>
      <c r="H132" s="97">
        <v>685</v>
      </c>
      <c r="I132" s="98"/>
      <c r="J132" s="99">
        <f t="shared" si="16"/>
        <v>1522.2222222222222</v>
      </c>
      <c r="K132" s="100">
        <f t="shared" si="10"/>
        <v>4566.6666666666661</v>
      </c>
      <c r="L132" s="101">
        <f t="shared" si="11"/>
        <v>12177.777777777777</v>
      </c>
      <c r="M132" s="102">
        <f t="shared" si="12"/>
        <v>41632.777777777781</v>
      </c>
      <c r="N132" s="102">
        <f t="shared" si="13"/>
        <v>53810.555555555562</v>
      </c>
      <c r="O132" s="103">
        <f t="shared" si="14"/>
        <v>12177.777777777777</v>
      </c>
      <c r="P132" s="104"/>
      <c r="Q132" s="105">
        <f t="shared" si="15"/>
        <v>70555.000000000015</v>
      </c>
      <c r="R132" s="106"/>
      <c r="S132" s="106"/>
      <c r="T132" s="106"/>
      <c r="U132" s="106"/>
      <c r="V132" s="106"/>
    </row>
    <row r="133" spans="1:22" x14ac:dyDescent="0.2">
      <c r="A133" s="95" t="s">
        <v>156</v>
      </c>
      <c r="B133" s="95">
        <v>2000</v>
      </c>
      <c r="C133" s="95" t="s">
        <v>110</v>
      </c>
      <c r="D133" s="96" t="s">
        <v>207</v>
      </c>
      <c r="E133" s="96"/>
      <c r="F133" s="96" t="str">
        <f t="shared" si="9"/>
        <v>5-10 Years Street Life</v>
      </c>
      <c r="G133" s="97">
        <v>26</v>
      </c>
      <c r="H133" s="97">
        <v>943</v>
      </c>
      <c r="I133" s="98"/>
      <c r="J133" s="99">
        <f t="shared" si="16"/>
        <v>2724.2222222222222</v>
      </c>
      <c r="K133" s="100">
        <f t="shared" si="10"/>
        <v>8172.6666666666661</v>
      </c>
      <c r="L133" s="101">
        <f t="shared" si="11"/>
        <v>21793.777777777777</v>
      </c>
      <c r="M133" s="102">
        <f t="shared" si="12"/>
        <v>74507.477777777778</v>
      </c>
      <c r="N133" s="102">
        <f t="shared" si="13"/>
        <v>96301.255555555559</v>
      </c>
      <c r="O133" s="103">
        <f t="shared" si="14"/>
        <v>16764.444444444445</v>
      </c>
      <c r="P133" s="104"/>
      <c r="Q133" s="105">
        <f t="shared" si="15"/>
        <v>121238.36666666668</v>
      </c>
      <c r="R133" s="106"/>
      <c r="S133" s="106"/>
      <c r="T133" s="106"/>
      <c r="U133" s="106"/>
      <c r="V133" s="106"/>
    </row>
    <row r="134" spans="1:22" x14ac:dyDescent="0.2">
      <c r="A134" s="95" t="s">
        <v>209</v>
      </c>
      <c r="B134" s="95">
        <v>100</v>
      </c>
      <c r="C134" s="95" t="s">
        <v>77</v>
      </c>
      <c r="D134" s="96" t="s">
        <v>207</v>
      </c>
      <c r="E134" s="96"/>
      <c r="F134" s="96" t="str">
        <f t="shared" si="9"/>
        <v>5-10 Years Street Life</v>
      </c>
      <c r="G134" s="97">
        <v>21</v>
      </c>
      <c r="H134" s="98">
        <v>179</v>
      </c>
      <c r="I134" s="97"/>
      <c r="J134" s="99">
        <f t="shared" si="16"/>
        <v>417.66666666666669</v>
      </c>
      <c r="K134" s="100">
        <f t="shared" si="10"/>
        <v>1253</v>
      </c>
      <c r="L134" s="101">
        <f t="shared" si="11"/>
        <v>3341.3333333333335</v>
      </c>
      <c r="M134" s="102">
        <f t="shared" si="12"/>
        <v>11423.183333333334</v>
      </c>
      <c r="N134" s="102">
        <f t="shared" si="13"/>
        <v>14764.516666666668</v>
      </c>
      <c r="O134" s="103">
        <f t="shared" si="14"/>
        <v>3182.2222222222222</v>
      </c>
      <c r="P134" s="104"/>
      <c r="Q134" s="105">
        <f t="shared" si="15"/>
        <v>19199.738888888889</v>
      </c>
      <c r="R134" s="106"/>
      <c r="S134" s="106"/>
      <c r="T134" s="106"/>
      <c r="U134" s="106"/>
      <c r="V134" s="106"/>
    </row>
    <row r="135" spans="1:22" x14ac:dyDescent="0.2">
      <c r="A135" s="95" t="s">
        <v>244</v>
      </c>
      <c r="B135" s="95">
        <v>200</v>
      </c>
      <c r="C135" s="95" t="s">
        <v>110</v>
      </c>
      <c r="D135" s="96" t="s">
        <v>207</v>
      </c>
      <c r="E135" s="96"/>
      <c r="F135" s="96" t="str">
        <f t="shared" si="9"/>
        <v>5-10 Years Street Life</v>
      </c>
      <c r="G135" s="97">
        <v>27</v>
      </c>
      <c r="H135" s="97">
        <v>165</v>
      </c>
      <c r="I135" s="98"/>
      <c r="J135" s="99">
        <f t="shared" si="16"/>
        <v>495</v>
      </c>
      <c r="K135" s="100">
        <f t="shared" si="10"/>
        <v>1485</v>
      </c>
      <c r="L135" s="101">
        <f t="shared" si="11"/>
        <v>3960</v>
      </c>
      <c r="M135" s="102">
        <f t="shared" si="12"/>
        <v>13538.25</v>
      </c>
      <c r="N135" s="102">
        <f t="shared" si="13"/>
        <v>17498.25</v>
      </c>
      <c r="O135" s="103">
        <f t="shared" si="14"/>
        <v>2933.333333333333</v>
      </c>
      <c r="P135" s="104"/>
      <c r="Q135" s="105">
        <f t="shared" si="15"/>
        <v>21916.583333333332</v>
      </c>
      <c r="R135" s="106"/>
      <c r="S135" s="106"/>
      <c r="T135" s="106"/>
      <c r="U135" s="106"/>
      <c r="V135" s="106"/>
    </row>
    <row r="136" spans="1:22" x14ac:dyDescent="0.2">
      <c r="A136" s="95" t="s">
        <v>245</v>
      </c>
      <c r="B136" s="95">
        <v>100</v>
      </c>
      <c r="C136" s="95" t="s">
        <v>110</v>
      </c>
      <c r="D136" s="96" t="s">
        <v>207</v>
      </c>
      <c r="E136" s="96"/>
      <c r="F136" s="96" t="str">
        <f t="shared" si="9"/>
        <v>5-10 Years Street Life</v>
      </c>
      <c r="G136" s="97">
        <v>27</v>
      </c>
      <c r="H136" s="97">
        <v>400</v>
      </c>
      <c r="I136" s="98"/>
      <c r="J136" s="99">
        <f t="shared" si="16"/>
        <v>1200</v>
      </c>
      <c r="K136" s="100">
        <f t="shared" si="10"/>
        <v>3600</v>
      </c>
      <c r="L136" s="101">
        <f t="shared" si="11"/>
        <v>9600</v>
      </c>
      <c r="M136" s="102">
        <f t="shared" si="12"/>
        <v>32820</v>
      </c>
      <c r="N136" s="102">
        <f t="shared" si="13"/>
        <v>42420</v>
      </c>
      <c r="O136" s="103">
        <f t="shared" si="14"/>
        <v>7111.1111111111113</v>
      </c>
      <c r="P136" s="104"/>
      <c r="Q136" s="105">
        <f t="shared" si="15"/>
        <v>53131.111111111109</v>
      </c>
      <c r="R136" s="106"/>
      <c r="S136" s="106"/>
      <c r="T136" s="106"/>
      <c r="U136" s="106"/>
      <c r="V136" s="106"/>
    </row>
    <row r="137" spans="1:22" x14ac:dyDescent="0.2">
      <c r="A137" s="95" t="s">
        <v>210</v>
      </c>
      <c r="B137" s="95">
        <v>200</v>
      </c>
      <c r="C137" s="95" t="s">
        <v>77</v>
      </c>
      <c r="D137" s="96" t="s">
        <v>207</v>
      </c>
      <c r="E137" s="96"/>
      <c r="F137" s="96" t="str">
        <f t="shared" si="9"/>
        <v>5-10 Years Street Life</v>
      </c>
      <c r="G137" s="97">
        <v>21</v>
      </c>
      <c r="H137" s="97">
        <v>420</v>
      </c>
      <c r="I137" s="98"/>
      <c r="J137" s="99">
        <f t="shared" si="16"/>
        <v>980</v>
      </c>
      <c r="K137" s="100">
        <f t="shared" si="10"/>
        <v>2940</v>
      </c>
      <c r="L137" s="101">
        <f t="shared" si="11"/>
        <v>7840</v>
      </c>
      <c r="M137" s="102">
        <f t="shared" si="12"/>
        <v>26803</v>
      </c>
      <c r="N137" s="102">
        <f t="shared" si="13"/>
        <v>34643</v>
      </c>
      <c r="O137" s="103">
        <f t="shared" si="14"/>
        <v>7466.666666666667</v>
      </c>
      <c r="P137" s="104"/>
      <c r="Q137" s="105">
        <f t="shared" si="15"/>
        <v>45049.666666666664</v>
      </c>
      <c r="R137" s="106"/>
      <c r="S137" s="106"/>
      <c r="T137" s="106"/>
      <c r="U137" s="106"/>
      <c r="V137" s="106"/>
    </row>
    <row r="138" spans="1:22" x14ac:dyDescent="0.2">
      <c r="A138" s="95" t="s">
        <v>173</v>
      </c>
      <c r="B138" s="95">
        <v>1100</v>
      </c>
      <c r="C138" s="95" t="s">
        <v>61</v>
      </c>
      <c r="D138" s="96" t="s">
        <v>207</v>
      </c>
      <c r="E138" s="96"/>
      <c r="F138" s="96" t="str">
        <f t="shared" si="9"/>
        <v>5-10 Years Street Life</v>
      </c>
      <c r="G138" s="97">
        <v>20</v>
      </c>
      <c r="H138" s="97">
        <v>610</v>
      </c>
      <c r="I138" s="98"/>
      <c r="J138" s="99">
        <f t="shared" si="16"/>
        <v>1355.5555555555557</v>
      </c>
      <c r="K138" s="100">
        <f t="shared" si="10"/>
        <v>4066.666666666667</v>
      </c>
      <c r="L138" s="101">
        <f t="shared" si="11"/>
        <v>10844.444444444445</v>
      </c>
      <c r="M138" s="102">
        <f t="shared" si="12"/>
        <v>37074.444444444453</v>
      </c>
      <c r="N138" s="102">
        <f t="shared" si="13"/>
        <v>47918.888888888898</v>
      </c>
      <c r="O138" s="103">
        <f t="shared" si="14"/>
        <v>10844.444444444443</v>
      </c>
      <c r="P138" s="104"/>
      <c r="Q138" s="105">
        <f t="shared" si="15"/>
        <v>62830.000000000007</v>
      </c>
      <c r="R138" s="106"/>
      <c r="S138" s="106"/>
      <c r="T138" s="106"/>
      <c r="U138" s="106"/>
      <c r="V138" s="106"/>
    </row>
    <row r="139" spans="1:22" x14ac:dyDescent="0.2">
      <c r="A139" s="95" t="s">
        <v>173</v>
      </c>
      <c r="B139" s="95">
        <v>1300</v>
      </c>
      <c r="C139" s="95" t="s">
        <v>61</v>
      </c>
      <c r="D139" s="96" t="s">
        <v>207</v>
      </c>
      <c r="E139" s="96"/>
      <c r="F139" s="96" t="str">
        <f t="shared" si="9"/>
        <v>5-10 Years Street Life</v>
      </c>
      <c r="G139" s="97">
        <v>20</v>
      </c>
      <c r="H139" s="97">
        <v>725</v>
      </c>
      <c r="I139" s="98"/>
      <c r="J139" s="99">
        <f t="shared" si="16"/>
        <v>1611.1111111111111</v>
      </c>
      <c r="K139" s="100">
        <f t="shared" si="10"/>
        <v>4833.333333333333</v>
      </c>
      <c r="L139" s="101">
        <f t="shared" si="11"/>
        <v>12888.888888888889</v>
      </c>
      <c r="M139" s="102">
        <f t="shared" si="12"/>
        <v>44063.888888888891</v>
      </c>
      <c r="N139" s="102">
        <f t="shared" si="13"/>
        <v>56952.777777777781</v>
      </c>
      <c r="O139" s="103">
        <f t="shared" si="14"/>
        <v>12888.888888888889</v>
      </c>
      <c r="P139" s="104"/>
      <c r="Q139" s="105">
        <f t="shared" si="15"/>
        <v>74675</v>
      </c>
      <c r="R139" s="106"/>
      <c r="S139" s="106"/>
      <c r="T139" s="106"/>
      <c r="U139" s="106"/>
      <c r="V139" s="106"/>
    </row>
    <row r="140" spans="1:22" x14ac:dyDescent="0.2">
      <c r="A140" s="95" t="s">
        <v>233</v>
      </c>
      <c r="B140" s="95" t="s">
        <v>158</v>
      </c>
      <c r="C140" s="95" t="s">
        <v>61</v>
      </c>
      <c r="D140" s="96" t="s">
        <v>207</v>
      </c>
      <c r="E140" s="96"/>
      <c r="F140" s="96" t="str">
        <f t="shared" ref="F140:F203" si="17">LOOKUP(D140,$AB$9:$AC$13)</f>
        <v>5-10 Years Street Life</v>
      </c>
      <c r="G140" s="97">
        <v>20</v>
      </c>
      <c r="H140" s="97">
        <v>1820</v>
      </c>
      <c r="I140" s="98"/>
      <c r="J140" s="99">
        <f t="shared" si="16"/>
        <v>4044.4444444444443</v>
      </c>
      <c r="K140" s="100">
        <f t="shared" ref="K140:K203" si="18">J140*$K$8</f>
        <v>12133.333333333332</v>
      </c>
      <c r="L140" s="101">
        <f t="shared" ref="L140:L203" si="19">J140*$L$8</f>
        <v>32355.555555555555</v>
      </c>
      <c r="M140" s="102">
        <f t="shared" ref="M140:M203" si="20">J140*$M$8</f>
        <v>110615.55555555556</v>
      </c>
      <c r="N140" s="102">
        <f t="shared" ref="N140:N203" si="21">M140+L140</f>
        <v>142971.11111111112</v>
      </c>
      <c r="O140" s="103">
        <f t="shared" ref="O140:O203" si="22">(((((H140*4)*2)/27)*$O$8)*2)</f>
        <v>32355.555555555555</v>
      </c>
      <c r="P140" s="104"/>
      <c r="Q140" s="105">
        <f t="shared" ref="Q140:Q203" si="23">O140+N140+K140+$C$9+P140</f>
        <v>187460.00000000003</v>
      </c>
      <c r="R140" s="106"/>
      <c r="S140" s="106"/>
      <c r="T140" s="106"/>
      <c r="U140" s="106"/>
      <c r="V140" s="106"/>
    </row>
    <row r="141" spans="1:22" x14ac:dyDescent="0.2">
      <c r="A141" s="95" t="s">
        <v>246</v>
      </c>
      <c r="B141" s="95">
        <v>300</v>
      </c>
      <c r="C141" s="95" t="s">
        <v>110</v>
      </c>
      <c r="D141" s="96" t="s">
        <v>207</v>
      </c>
      <c r="E141" s="96"/>
      <c r="F141" s="96" t="str">
        <f t="shared" si="17"/>
        <v>5-10 Years Street Life</v>
      </c>
      <c r="G141" s="97">
        <v>27</v>
      </c>
      <c r="H141" s="97">
        <v>575</v>
      </c>
      <c r="I141" s="98"/>
      <c r="J141" s="99">
        <f t="shared" si="16"/>
        <v>1725</v>
      </c>
      <c r="K141" s="100">
        <f t="shared" si="18"/>
        <v>5175</v>
      </c>
      <c r="L141" s="101">
        <f t="shared" si="19"/>
        <v>13800</v>
      </c>
      <c r="M141" s="102">
        <f t="shared" si="20"/>
        <v>47178.75</v>
      </c>
      <c r="N141" s="102">
        <f t="shared" si="21"/>
        <v>60978.75</v>
      </c>
      <c r="O141" s="103">
        <f t="shared" si="22"/>
        <v>10222.222222222223</v>
      </c>
      <c r="P141" s="104"/>
      <c r="Q141" s="105">
        <f t="shared" si="23"/>
        <v>76375.972222222219</v>
      </c>
      <c r="R141" s="106"/>
      <c r="S141" s="106"/>
      <c r="T141" s="106"/>
      <c r="U141" s="106"/>
      <c r="V141" s="106"/>
    </row>
    <row r="142" spans="1:22" x14ac:dyDescent="0.2">
      <c r="A142" s="95" t="s">
        <v>228</v>
      </c>
      <c r="B142" s="95" t="s">
        <v>229</v>
      </c>
      <c r="C142" s="95" t="s">
        <v>169</v>
      </c>
      <c r="D142" s="96" t="s">
        <v>207</v>
      </c>
      <c r="E142" s="96"/>
      <c r="F142" s="96" t="str">
        <f t="shared" si="17"/>
        <v>5-10 Years Street Life</v>
      </c>
      <c r="G142" s="97">
        <v>40</v>
      </c>
      <c r="H142" s="97">
        <v>1782</v>
      </c>
      <c r="I142" s="98"/>
      <c r="J142" s="99">
        <f t="shared" si="16"/>
        <v>7920</v>
      </c>
      <c r="K142" s="100">
        <f t="shared" si="18"/>
        <v>23760</v>
      </c>
      <c r="L142" s="101">
        <f t="shared" si="19"/>
        <v>63360</v>
      </c>
      <c r="M142" s="102">
        <f t="shared" si="20"/>
        <v>216612</v>
      </c>
      <c r="N142" s="102">
        <f t="shared" si="21"/>
        <v>279972</v>
      </c>
      <c r="O142" s="103">
        <f t="shared" si="22"/>
        <v>31680</v>
      </c>
      <c r="P142" s="104"/>
      <c r="Q142" s="105">
        <f t="shared" si="23"/>
        <v>335412</v>
      </c>
      <c r="R142" s="106"/>
      <c r="S142" s="106"/>
      <c r="T142" s="106"/>
      <c r="U142" s="106"/>
      <c r="V142" s="106"/>
    </row>
    <row r="143" spans="1:22" x14ac:dyDescent="0.2">
      <c r="A143" s="95" t="s">
        <v>200</v>
      </c>
      <c r="B143" s="95">
        <v>200</v>
      </c>
      <c r="C143" s="95" t="s">
        <v>110</v>
      </c>
      <c r="D143" s="96" t="s">
        <v>207</v>
      </c>
      <c r="E143" s="96"/>
      <c r="F143" s="96" t="str">
        <f t="shared" si="17"/>
        <v>5-10 Years Street Life</v>
      </c>
      <c r="G143" s="97">
        <v>20</v>
      </c>
      <c r="H143" s="97">
        <v>830</v>
      </c>
      <c r="I143" s="98"/>
      <c r="J143" s="99">
        <f t="shared" si="16"/>
        <v>1844.4444444444443</v>
      </c>
      <c r="K143" s="100">
        <f t="shared" si="18"/>
        <v>5533.333333333333</v>
      </c>
      <c r="L143" s="101">
        <f t="shared" si="19"/>
        <v>14755.555555555555</v>
      </c>
      <c r="M143" s="102">
        <f t="shared" si="20"/>
        <v>50445.555555555555</v>
      </c>
      <c r="N143" s="102">
        <f t="shared" si="21"/>
        <v>65201.111111111109</v>
      </c>
      <c r="O143" s="103">
        <f t="shared" si="22"/>
        <v>14755.555555555555</v>
      </c>
      <c r="P143" s="104"/>
      <c r="Q143" s="105">
        <f t="shared" si="23"/>
        <v>85489.999999999985</v>
      </c>
      <c r="R143" s="106"/>
      <c r="S143" s="106"/>
      <c r="T143" s="106"/>
      <c r="U143" s="106"/>
      <c r="V143" s="106"/>
    </row>
    <row r="144" spans="1:22" x14ac:dyDescent="0.2">
      <c r="A144" s="95" t="s">
        <v>234</v>
      </c>
      <c r="B144" s="95">
        <v>100</v>
      </c>
      <c r="C144" s="95" t="s">
        <v>61</v>
      </c>
      <c r="D144" s="96" t="s">
        <v>207</v>
      </c>
      <c r="E144" s="96"/>
      <c r="F144" s="96" t="str">
        <f t="shared" si="17"/>
        <v>5-10 Years Street Life</v>
      </c>
      <c r="G144" s="97">
        <v>20</v>
      </c>
      <c r="H144" s="97">
        <v>370</v>
      </c>
      <c r="I144" s="98"/>
      <c r="J144" s="99">
        <f t="shared" si="16"/>
        <v>822.22222222222217</v>
      </c>
      <c r="K144" s="100">
        <f t="shared" si="18"/>
        <v>2466.6666666666665</v>
      </c>
      <c r="L144" s="101">
        <f t="shared" si="19"/>
        <v>6577.7777777777774</v>
      </c>
      <c r="M144" s="102">
        <f t="shared" si="20"/>
        <v>22487.777777777777</v>
      </c>
      <c r="N144" s="102">
        <f t="shared" si="21"/>
        <v>29065.555555555555</v>
      </c>
      <c r="O144" s="103">
        <f t="shared" si="22"/>
        <v>6577.7777777777783</v>
      </c>
      <c r="P144" s="104"/>
      <c r="Q144" s="105">
        <f t="shared" si="23"/>
        <v>38110</v>
      </c>
      <c r="R144" s="106"/>
      <c r="S144" s="106"/>
      <c r="T144" s="106"/>
      <c r="U144" s="106"/>
      <c r="V144" s="106"/>
    </row>
    <row r="145" spans="1:22" x14ac:dyDescent="0.2">
      <c r="A145" s="95" t="s">
        <v>234</v>
      </c>
      <c r="B145" s="95">
        <v>200</v>
      </c>
      <c r="C145" s="95" t="s">
        <v>61</v>
      </c>
      <c r="D145" s="96" t="s">
        <v>207</v>
      </c>
      <c r="E145" s="96"/>
      <c r="F145" s="96" t="str">
        <f t="shared" si="17"/>
        <v>5-10 Years Street Life</v>
      </c>
      <c r="G145" s="97">
        <v>20</v>
      </c>
      <c r="H145" s="97">
        <v>370</v>
      </c>
      <c r="I145" s="98"/>
      <c r="J145" s="99">
        <f t="shared" si="16"/>
        <v>822.22222222222217</v>
      </c>
      <c r="K145" s="100">
        <f t="shared" si="18"/>
        <v>2466.6666666666665</v>
      </c>
      <c r="L145" s="101">
        <f t="shared" si="19"/>
        <v>6577.7777777777774</v>
      </c>
      <c r="M145" s="102">
        <f t="shared" si="20"/>
        <v>22487.777777777777</v>
      </c>
      <c r="N145" s="102">
        <f t="shared" si="21"/>
        <v>29065.555555555555</v>
      </c>
      <c r="O145" s="103">
        <f t="shared" si="22"/>
        <v>6577.7777777777783</v>
      </c>
      <c r="P145" s="104"/>
      <c r="Q145" s="105">
        <f t="shared" si="23"/>
        <v>38110</v>
      </c>
      <c r="R145" s="106"/>
      <c r="S145" s="106"/>
      <c r="T145" s="106"/>
      <c r="U145" s="106"/>
      <c r="V145" s="106"/>
    </row>
    <row r="146" spans="1:22" x14ac:dyDescent="0.2">
      <c r="A146" s="95" t="s">
        <v>234</v>
      </c>
      <c r="B146" s="95">
        <v>300</v>
      </c>
      <c r="C146" s="95" t="s">
        <v>61</v>
      </c>
      <c r="D146" s="96" t="s">
        <v>207</v>
      </c>
      <c r="E146" s="96"/>
      <c r="F146" s="96" t="str">
        <f t="shared" si="17"/>
        <v>5-10 Years Street Life</v>
      </c>
      <c r="G146" s="97">
        <v>20</v>
      </c>
      <c r="H146" s="97">
        <v>240</v>
      </c>
      <c r="I146" s="98"/>
      <c r="J146" s="99">
        <f t="shared" si="16"/>
        <v>533.33333333333337</v>
      </c>
      <c r="K146" s="100">
        <f t="shared" si="18"/>
        <v>1600</v>
      </c>
      <c r="L146" s="101">
        <f t="shared" si="19"/>
        <v>4266.666666666667</v>
      </c>
      <c r="M146" s="102">
        <f t="shared" si="20"/>
        <v>14586.666666666668</v>
      </c>
      <c r="N146" s="102">
        <f t="shared" si="21"/>
        <v>18853.333333333336</v>
      </c>
      <c r="O146" s="103">
        <f t="shared" si="22"/>
        <v>4266.666666666667</v>
      </c>
      <c r="P146" s="104"/>
      <c r="Q146" s="105">
        <f t="shared" si="23"/>
        <v>24720.000000000004</v>
      </c>
      <c r="R146" s="106"/>
      <c r="S146" s="106"/>
      <c r="T146" s="106"/>
      <c r="U146" s="106"/>
      <c r="V146" s="106"/>
    </row>
    <row r="147" spans="1:22" x14ac:dyDescent="0.2">
      <c r="A147" s="95" t="s">
        <v>234</v>
      </c>
      <c r="B147" s="95">
        <v>400</v>
      </c>
      <c r="C147" s="95" t="s">
        <v>61</v>
      </c>
      <c r="D147" s="96" t="s">
        <v>207</v>
      </c>
      <c r="E147" s="96"/>
      <c r="F147" s="96" t="str">
        <f t="shared" si="17"/>
        <v>5-10 Years Street Life</v>
      </c>
      <c r="G147" s="97">
        <v>20</v>
      </c>
      <c r="H147" s="97">
        <v>670</v>
      </c>
      <c r="I147" s="98"/>
      <c r="J147" s="99">
        <f t="shared" si="16"/>
        <v>1488.8888888888889</v>
      </c>
      <c r="K147" s="100">
        <f t="shared" si="18"/>
        <v>4466.666666666667</v>
      </c>
      <c r="L147" s="101">
        <f t="shared" si="19"/>
        <v>11911.111111111111</v>
      </c>
      <c r="M147" s="102">
        <f t="shared" si="20"/>
        <v>40721.111111111117</v>
      </c>
      <c r="N147" s="102">
        <f t="shared" si="21"/>
        <v>52632.222222222226</v>
      </c>
      <c r="O147" s="103">
        <f t="shared" si="22"/>
        <v>11911.111111111109</v>
      </c>
      <c r="P147" s="104"/>
      <c r="Q147" s="105">
        <f t="shared" si="23"/>
        <v>69010</v>
      </c>
      <c r="R147" s="106"/>
      <c r="S147" s="106"/>
      <c r="T147" s="106"/>
      <c r="U147" s="106"/>
      <c r="V147" s="106"/>
    </row>
    <row r="148" spans="1:22" x14ac:dyDescent="0.2">
      <c r="A148" s="95" t="s">
        <v>247</v>
      </c>
      <c r="B148" s="95">
        <v>300</v>
      </c>
      <c r="C148" s="95" t="s">
        <v>110</v>
      </c>
      <c r="D148" s="96" t="s">
        <v>207</v>
      </c>
      <c r="E148" s="96"/>
      <c r="F148" s="96" t="str">
        <f t="shared" si="17"/>
        <v>5-10 Years Street Life</v>
      </c>
      <c r="G148" s="97">
        <v>26</v>
      </c>
      <c r="H148" s="97">
        <v>725</v>
      </c>
      <c r="I148" s="98"/>
      <c r="J148" s="99">
        <f t="shared" si="16"/>
        <v>2094.4444444444443</v>
      </c>
      <c r="K148" s="100">
        <f t="shared" si="18"/>
        <v>6283.333333333333</v>
      </c>
      <c r="L148" s="101">
        <f t="shared" si="19"/>
        <v>16755.555555555555</v>
      </c>
      <c r="M148" s="102">
        <f t="shared" si="20"/>
        <v>57283.055555555555</v>
      </c>
      <c r="N148" s="102">
        <f t="shared" si="21"/>
        <v>74038.611111111109</v>
      </c>
      <c r="O148" s="103">
        <f t="shared" si="22"/>
        <v>12888.888888888889</v>
      </c>
      <c r="P148" s="104"/>
      <c r="Q148" s="105">
        <f t="shared" si="23"/>
        <v>93210.833333333328</v>
      </c>
      <c r="R148" s="106"/>
      <c r="S148" s="106"/>
      <c r="T148" s="106"/>
      <c r="U148" s="106"/>
      <c r="V148" s="106"/>
    </row>
    <row r="149" spans="1:22" x14ac:dyDescent="0.2">
      <c r="A149" s="95" t="s">
        <v>211</v>
      </c>
      <c r="B149" s="95">
        <v>500</v>
      </c>
      <c r="C149" s="95" t="s">
        <v>77</v>
      </c>
      <c r="D149" s="96" t="s">
        <v>207</v>
      </c>
      <c r="E149" s="96"/>
      <c r="F149" s="96" t="str">
        <f t="shared" si="17"/>
        <v>5-10 Years Street Life</v>
      </c>
      <c r="G149" s="97">
        <v>21</v>
      </c>
      <c r="H149" s="97">
        <v>1385</v>
      </c>
      <c r="I149" s="98"/>
      <c r="J149" s="99">
        <f t="shared" si="16"/>
        <v>3231.6666666666665</v>
      </c>
      <c r="K149" s="100">
        <f t="shared" si="18"/>
        <v>9695</v>
      </c>
      <c r="L149" s="101">
        <f t="shared" si="19"/>
        <v>25853.333333333332</v>
      </c>
      <c r="M149" s="102">
        <f t="shared" si="20"/>
        <v>88386.083333333328</v>
      </c>
      <c r="N149" s="102">
        <f t="shared" si="21"/>
        <v>114239.41666666666</v>
      </c>
      <c r="O149" s="103">
        <f t="shared" si="22"/>
        <v>24622.222222222223</v>
      </c>
      <c r="P149" s="104"/>
      <c r="Q149" s="105">
        <f t="shared" si="23"/>
        <v>148556.63888888888</v>
      </c>
      <c r="R149" s="106"/>
      <c r="S149" s="106"/>
      <c r="T149" s="106"/>
      <c r="U149" s="106"/>
      <c r="V149" s="106"/>
    </row>
    <row r="150" spans="1:22" x14ac:dyDescent="0.2">
      <c r="A150" s="95" t="s">
        <v>211</v>
      </c>
      <c r="B150" s="95" t="s">
        <v>82</v>
      </c>
      <c r="C150" s="95" t="s">
        <v>77</v>
      </c>
      <c r="D150" s="96" t="s">
        <v>207</v>
      </c>
      <c r="E150" s="96"/>
      <c r="F150" s="96" t="str">
        <f t="shared" si="17"/>
        <v>5-10 Years Street Life</v>
      </c>
      <c r="G150" s="97">
        <v>30</v>
      </c>
      <c r="H150" s="97">
        <v>250</v>
      </c>
      <c r="I150" s="98"/>
      <c r="J150" s="99">
        <f t="shared" si="16"/>
        <v>833.33333333333337</v>
      </c>
      <c r="K150" s="100">
        <f t="shared" si="18"/>
        <v>2500</v>
      </c>
      <c r="L150" s="101">
        <f t="shared" si="19"/>
        <v>6666.666666666667</v>
      </c>
      <c r="M150" s="102">
        <f t="shared" si="20"/>
        <v>22791.666666666668</v>
      </c>
      <c r="N150" s="102">
        <f t="shared" si="21"/>
        <v>29458.333333333336</v>
      </c>
      <c r="O150" s="103">
        <f t="shared" si="22"/>
        <v>4444.4444444444443</v>
      </c>
      <c r="P150" s="104"/>
      <c r="Q150" s="105">
        <f t="shared" si="23"/>
        <v>36402.777777777781</v>
      </c>
      <c r="R150" s="106"/>
      <c r="S150" s="106"/>
      <c r="T150" s="106"/>
      <c r="U150" s="106"/>
      <c r="V150" s="106"/>
    </row>
    <row r="151" spans="1:22" x14ac:dyDescent="0.2">
      <c r="A151" s="95" t="s">
        <v>211</v>
      </c>
      <c r="B151" s="95">
        <v>600</v>
      </c>
      <c r="C151" s="95" t="s">
        <v>169</v>
      </c>
      <c r="D151" s="96" t="s">
        <v>207</v>
      </c>
      <c r="E151" s="96"/>
      <c r="F151" s="96" t="str">
        <f t="shared" si="17"/>
        <v>5-10 Years Street Life</v>
      </c>
      <c r="G151" s="97">
        <v>30</v>
      </c>
      <c r="H151" s="97">
        <v>1356</v>
      </c>
      <c r="I151" s="98"/>
      <c r="J151" s="99">
        <f t="shared" si="16"/>
        <v>4520</v>
      </c>
      <c r="K151" s="100">
        <f t="shared" si="18"/>
        <v>13560</v>
      </c>
      <c r="L151" s="101">
        <f t="shared" si="19"/>
        <v>36160</v>
      </c>
      <c r="M151" s="102">
        <f t="shared" si="20"/>
        <v>123622</v>
      </c>
      <c r="N151" s="102">
        <f t="shared" si="21"/>
        <v>159782</v>
      </c>
      <c r="O151" s="103">
        <f t="shared" si="22"/>
        <v>24106.666666666668</v>
      </c>
      <c r="P151" s="104"/>
      <c r="Q151" s="105">
        <f t="shared" si="23"/>
        <v>197448.66666666666</v>
      </c>
      <c r="R151" s="106"/>
      <c r="S151" s="106"/>
      <c r="T151" s="106"/>
      <c r="U151" s="106"/>
      <c r="V151" s="106"/>
    </row>
    <row r="152" spans="1:22" x14ac:dyDescent="0.2">
      <c r="A152" s="95" t="s">
        <v>212</v>
      </c>
      <c r="B152" s="95">
        <v>100</v>
      </c>
      <c r="C152" s="95" t="s">
        <v>77</v>
      </c>
      <c r="D152" s="96" t="s">
        <v>207</v>
      </c>
      <c r="E152" s="96"/>
      <c r="F152" s="96" t="str">
        <f t="shared" si="17"/>
        <v>5-10 Years Street Life</v>
      </c>
      <c r="G152" s="97">
        <v>22</v>
      </c>
      <c r="H152" s="97">
        <v>775</v>
      </c>
      <c r="I152" s="98"/>
      <c r="J152" s="99">
        <f t="shared" si="16"/>
        <v>1894.4444444444443</v>
      </c>
      <c r="K152" s="100">
        <f t="shared" si="18"/>
        <v>5683.333333333333</v>
      </c>
      <c r="L152" s="101">
        <f t="shared" si="19"/>
        <v>15155.555555555555</v>
      </c>
      <c r="M152" s="102">
        <f t="shared" si="20"/>
        <v>51813.055555555555</v>
      </c>
      <c r="N152" s="102">
        <f t="shared" si="21"/>
        <v>66968.611111111109</v>
      </c>
      <c r="O152" s="103">
        <f t="shared" si="22"/>
        <v>13777.777777777777</v>
      </c>
      <c r="P152" s="104"/>
      <c r="Q152" s="105">
        <f t="shared" si="23"/>
        <v>86429.722222222219</v>
      </c>
      <c r="R152" s="106"/>
      <c r="S152" s="106"/>
      <c r="T152" s="106"/>
      <c r="U152" s="106"/>
      <c r="V152" s="106"/>
    </row>
    <row r="153" spans="1:22" x14ac:dyDescent="0.2">
      <c r="A153" s="95" t="s">
        <v>213</v>
      </c>
      <c r="B153" s="95">
        <v>4000</v>
      </c>
      <c r="C153" s="95" t="s">
        <v>77</v>
      </c>
      <c r="D153" s="96" t="s">
        <v>207</v>
      </c>
      <c r="E153" s="96"/>
      <c r="F153" s="96" t="str">
        <f t="shared" si="17"/>
        <v>5-10 Years Street Life</v>
      </c>
      <c r="G153" s="97">
        <v>26</v>
      </c>
      <c r="H153" s="97">
        <v>385</v>
      </c>
      <c r="I153" s="98"/>
      <c r="J153" s="99">
        <f t="shared" si="16"/>
        <v>1112.2222222222222</v>
      </c>
      <c r="K153" s="100">
        <f t="shared" si="18"/>
        <v>3336.6666666666665</v>
      </c>
      <c r="L153" s="101">
        <f t="shared" si="19"/>
        <v>8897.7777777777774</v>
      </c>
      <c r="M153" s="102">
        <f t="shared" si="20"/>
        <v>30419.277777777777</v>
      </c>
      <c r="N153" s="102">
        <f t="shared" si="21"/>
        <v>39317.055555555555</v>
      </c>
      <c r="O153" s="103">
        <f t="shared" si="22"/>
        <v>6844.4444444444443</v>
      </c>
      <c r="P153" s="104"/>
      <c r="Q153" s="105">
        <f t="shared" si="23"/>
        <v>49498.166666666664</v>
      </c>
      <c r="R153" s="106"/>
      <c r="S153" s="106"/>
      <c r="T153" s="106"/>
      <c r="U153" s="106"/>
      <c r="V153" s="106"/>
    </row>
    <row r="154" spans="1:22" x14ac:dyDescent="0.2">
      <c r="A154" s="95" t="s">
        <v>175</v>
      </c>
      <c r="B154" s="95" t="s">
        <v>235</v>
      </c>
      <c r="C154" s="95" t="s">
        <v>61</v>
      </c>
      <c r="D154" s="96" t="s">
        <v>207</v>
      </c>
      <c r="E154" s="96"/>
      <c r="F154" s="96" t="str">
        <f t="shared" si="17"/>
        <v>5-10 Years Street Life</v>
      </c>
      <c r="G154" s="97">
        <v>20</v>
      </c>
      <c r="H154" s="97">
        <v>2350</v>
      </c>
      <c r="I154" s="98"/>
      <c r="J154" s="99">
        <f t="shared" si="16"/>
        <v>5222.2222222222226</v>
      </c>
      <c r="K154" s="100">
        <f t="shared" si="18"/>
        <v>15666.666666666668</v>
      </c>
      <c r="L154" s="101">
        <f t="shared" si="19"/>
        <v>41777.777777777781</v>
      </c>
      <c r="M154" s="102">
        <f t="shared" si="20"/>
        <v>142827.77777777781</v>
      </c>
      <c r="N154" s="102">
        <f t="shared" si="21"/>
        <v>184605.55555555559</v>
      </c>
      <c r="O154" s="103">
        <f t="shared" si="22"/>
        <v>41777.777777777781</v>
      </c>
      <c r="P154" s="104"/>
      <c r="Q154" s="105">
        <f t="shared" si="23"/>
        <v>242050.00000000003</v>
      </c>
      <c r="R154" s="106"/>
      <c r="S154" s="106"/>
      <c r="T154" s="106"/>
      <c r="U154" s="106"/>
      <c r="V154" s="106"/>
    </row>
    <row r="155" spans="1:22" x14ac:dyDescent="0.2">
      <c r="A155" s="95" t="s">
        <v>175</v>
      </c>
      <c r="B155" s="95" t="s">
        <v>236</v>
      </c>
      <c r="C155" s="95" t="s">
        <v>61</v>
      </c>
      <c r="D155" s="96" t="s">
        <v>207</v>
      </c>
      <c r="E155" s="96"/>
      <c r="F155" s="96" t="str">
        <f t="shared" si="17"/>
        <v>5-10 Years Street Life</v>
      </c>
      <c r="G155" s="97">
        <v>20</v>
      </c>
      <c r="H155" s="97">
        <v>1940</v>
      </c>
      <c r="I155" s="98"/>
      <c r="J155" s="99">
        <f t="shared" si="16"/>
        <v>4311.1111111111113</v>
      </c>
      <c r="K155" s="100">
        <f t="shared" si="18"/>
        <v>12933.333333333334</v>
      </c>
      <c r="L155" s="101">
        <f t="shared" si="19"/>
        <v>34488.888888888891</v>
      </c>
      <c r="M155" s="102">
        <f t="shared" si="20"/>
        <v>117908.88888888891</v>
      </c>
      <c r="N155" s="102">
        <f t="shared" si="21"/>
        <v>152397.77777777781</v>
      </c>
      <c r="O155" s="103">
        <f t="shared" si="22"/>
        <v>34488.888888888891</v>
      </c>
      <c r="P155" s="104"/>
      <c r="Q155" s="105">
        <f t="shared" si="23"/>
        <v>199820.00000000003</v>
      </c>
      <c r="R155" s="106"/>
      <c r="S155" s="106"/>
      <c r="T155" s="106"/>
      <c r="U155" s="106"/>
      <c r="V155" s="106"/>
    </row>
    <row r="156" spans="1:22" x14ac:dyDescent="0.2">
      <c r="A156" s="95" t="s">
        <v>175</v>
      </c>
      <c r="B156" s="95" t="s">
        <v>144</v>
      </c>
      <c r="C156" s="95" t="s">
        <v>61</v>
      </c>
      <c r="D156" s="96" t="s">
        <v>207</v>
      </c>
      <c r="E156" s="96"/>
      <c r="F156" s="96" t="str">
        <f t="shared" si="17"/>
        <v>5-10 Years Street Life</v>
      </c>
      <c r="G156" s="97">
        <v>20</v>
      </c>
      <c r="H156" s="97">
        <v>2000</v>
      </c>
      <c r="I156" s="98"/>
      <c r="J156" s="99">
        <f t="shared" si="16"/>
        <v>4444.4444444444443</v>
      </c>
      <c r="K156" s="100">
        <f t="shared" si="18"/>
        <v>13333.333333333332</v>
      </c>
      <c r="L156" s="101">
        <f t="shared" si="19"/>
        <v>35555.555555555555</v>
      </c>
      <c r="M156" s="102">
        <f t="shared" si="20"/>
        <v>121555.55555555556</v>
      </c>
      <c r="N156" s="102">
        <f t="shared" si="21"/>
        <v>157111.11111111112</v>
      </c>
      <c r="O156" s="103">
        <f t="shared" si="22"/>
        <v>35555.555555555555</v>
      </c>
      <c r="P156" s="104"/>
      <c r="Q156" s="105">
        <f t="shared" si="23"/>
        <v>206000.00000000003</v>
      </c>
      <c r="R156" s="106"/>
      <c r="S156" s="106"/>
      <c r="T156" s="106"/>
      <c r="U156" s="106"/>
      <c r="V156" s="106"/>
    </row>
    <row r="157" spans="1:22" x14ac:dyDescent="0.2">
      <c r="A157" s="95" t="s">
        <v>248</v>
      </c>
      <c r="B157" s="95">
        <v>300</v>
      </c>
      <c r="C157" s="95" t="s">
        <v>110</v>
      </c>
      <c r="D157" s="96" t="s">
        <v>207</v>
      </c>
      <c r="E157" s="96"/>
      <c r="F157" s="96" t="str">
        <f t="shared" si="17"/>
        <v>5-10 Years Street Life</v>
      </c>
      <c r="G157" s="97">
        <v>21</v>
      </c>
      <c r="H157" s="97">
        <v>535</v>
      </c>
      <c r="I157" s="98"/>
      <c r="J157" s="99">
        <f t="shared" si="16"/>
        <v>1248.3333333333333</v>
      </c>
      <c r="K157" s="100">
        <f t="shared" si="18"/>
        <v>3745</v>
      </c>
      <c r="L157" s="101">
        <f t="shared" si="19"/>
        <v>9986.6666666666661</v>
      </c>
      <c r="M157" s="102">
        <f t="shared" si="20"/>
        <v>34141.916666666664</v>
      </c>
      <c r="N157" s="102">
        <f t="shared" si="21"/>
        <v>44128.583333333328</v>
      </c>
      <c r="O157" s="103">
        <f t="shared" si="22"/>
        <v>9511.1111111111095</v>
      </c>
      <c r="P157" s="104"/>
      <c r="Q157" s="105">
        <f t="shared" si="23"/>
        <v>57384.694444444438</v>
      </c>
      <c r="R157" s="106"/>
      <c r="S157" s="106"/>
      <c r="T157" s="106"/>
      <c r="U157" s="106"/>
      <c r="V157" s="106"/>
    </row>
    <row r="158" spans="1:22" x14ac:dyDescent="0.2">
      <c r="A158" s="95" t="s">
        <v>249</v>
      </c>
      <c r="B158" s="95">
        <v>400</v>
      </c>
      <c r="C158" s="95" t="s">
        <v>110</v>
      </c>
      <c r="D158" s="96" t="s">
        <v>207</v>
      </c>
      <c r="E158" s="96"/>
      <c r="F158" s="96" t="str">
        <f t="shared" si="17"/>
        <v>5-10 Years Street Life</v>
      </c>
      <c r="G158" s="97">
        <v>20</v>
      </c>
      <c r="H158" s="97">
        <v>1000</v>
      </c>
      <c r="I158" s="98"/>
      <c r="J158" s="99">
        <f t="shared" si="16"/>
        <v>2222.2222222222222</v>
      </c>
      <c r="K158" s="100">
        <f t="shared" si="18"/>
        <v>6666.6666666666661</v>
      </c>
      <c r="L158" s="101">
        <f t="shared" si="19"/>
        <v>17777.777777777777</v>
      </c>
      <c r="M158" s="102">
        <f t="shared" si="20"/>
        <v>60777.777777777781</v>
      </c>
      <c r="N158" s="102">
        <f t="shared" si="21"/>
        <v>78555.555555555562</v>
      </c>
      <c r="O158" s="103">
        <f t="shared" si="22"/>
        <v>17777.777777777777</v>
      </c>
      <c r="P158" s="104"/>
      <c r="Q158" s="105">
        <f t="shared" si="23"/>
        <v>103000.00000000001</v>
      </c>
      <c r="R158" s="106"/>
      <c r="S158" s="106"/>
      <c r="T158" s="106"/>
      <c r="U158" s="106"/>
      <c r="V158" s="106"/>
    </row>
    <row r="159" spans="1:22" x14ac:dyDescent="0.2">
      <c r="A159" s="95" t="s">
        <v>128</v>
      </c>
      <c r="B159" s="95">
        <v>700</v>
      </c>
      <c r="C159" s="95" t="s">
        <v>110</v>
      </c>
      <c r="D159" s="96" t="s">
        <v>207</v>
      </c>
      <c r="E159" s="96"/>
      <c r="F159" s="96" t="str">
        <f t="shared" si="17"/>
        <v>5-10 Years Street Life</v>
      </c>
      <c r="G159" s="97">
        <v>21</v>
      </c>
      <c r="H159" s="97">
        <v>944</v>
      </c>
      <c r="I159" s="98"/>
      <c r="J159" s="99">
        <f t="shared" si="16"/>
        <v>2202.6666666666665</v>
      </c>
      <c r="K159" s="100">
        <f t="shared" si="18"/>
        <v>6608</v>
      </c>
      <c r="L159" s="101">
        <f t="shared" si="19"/>
        <v>17621.333333333332</v>
      </c>
      <c r="M159" s="102">
        <f t="shared" si="20"/>
        <v>60242.933333333334</v>
      </c>
      <c r="N159" s="102">
        <f t="shared" si="21"/>
        <v>77864.266666666663</v>
      </c>
      <c r="O159" s="103">
        <f t="shared" si="22"/>
        <v>16782.222222222223</v>
      </c>
      <c r="P159" s="104"/>
      <c r="Q159" s="105">
        <f t="shared" si="23"/>
        <v>101254.48888888888</v>
      </c>
      <c r="R159" s="106"/>
      <c r="S159" s="106"/>
      <c r="T159" s="106"/>
      <c r="U159" s="106"/>
      <c r="V159" s="106"/>
    </row>
    <row r="160" spans="1:22" x14ac:dyDescent="0.2">
      <c r="A160" s="95" t="s">
        <v>214</v>
      </c>
      <c r="B160" s="95">
        <v>100</v>
      </c>
      <c r="C160" s="95" t="s">
        <v>77</v>
      </c>
      <c r="D160" s="96" t="s">
        <v>207</v>
      </c>
      <c r="E160" s="96"/>
      <c r="F160" s="96" t="str">
        <f t="shared" si="17"/>
        <v>5-10 Years Street Life</v>
      </c>
      <c r="G160" s="97">
        <v>21</v>
      </c>
      <c r="H160" s="97">
        <v>759</v>
      </c>
      <c r="I160" s="98"/>
      <c r="J160" s="99">
        <f t="shared" si="16"/>
        <v>1771</v>
      </c>
      <c r="K160" s="100">
        <f t="shared" si="18"/>
        <v>5313</v>
      </c>
      <c r="L160" s="101">
        <f t="shared" si="19"/>
        <v>14168</v>
      </c>
      <c r="M160" s="102">
        <f t="shared" si="20"/>
        <v>48436.850000000006</v>
      </c>
      <c r="N160" s="102">
        <f t="shared" si="21"/>
        <v>62604.850000000006</v>
      </c>
      <c r="O160" s="103">
        <f t="shared" si="22"/>
        <v>13493.333333333334</v>
      </c>
      <c r="P160" s="104"/>
      <c r="Q160" s="105">
        <f t="shared" si="23"/>
        <v>81411.183333333334</v>
      </c>
      <c r="R160" s="106"/>
      <c r="S160" s="106"/>
      <c r="T160" s="106"/>
      <c r="U160" s="106"/>
      <c r="V160" s="106"/>
    </row>
    <row r="161" spans="1:22" x14ac:dyDescent="0.2">
      <c r="A161" s="95" t="s">
        <v>237</v>
      </c>
      <c r="B161" s="95" t="s">
        <v>158</v>
      </c>
      <c r="C161" s="96" t="s">
        <v>61</v>
      </c>
      <c r="D161" s="96" t="s">
        <v>207</v>
      </c>
      <c r="E161" s="96"/>
      <c r="F161" s="96" t="str">
        <f t="shared" si="17"/>
        <v>5-10 Years Street Life</v>
      </c>
      <c r="G161" s="97">
        <v>20</v>
      </c>
      <c r="H161" s="97">
        <v>1055</v>
      </c>
      <c r="I161" s="98"/>
      <c r="J161" s="99">
        <f t="shared" si="16"/>
        <v>2344.4444444444443</v>
      </c>
      <c r="K161" s="100">
        <f t="shared" si="18"/>
        <v>7033.333333333333</v>
      </c>
      <c r="L161" s="101">
        <f t="shared" si="19"/>
        <v>18755.555555555555</v>
      </c>
      <c r="M161" s="102">
        <f t="shared" si="20"/>
        <v>64120.555555555555</v>
      </c>
      <c r="N161" s="102">
        <f t="shared" si="21"/>
        <v>82876.111111111109</v>
      </c>
      <c r="O161" s="103">
        <f t="shared" si="22"/>
        <v>18755.555555555555</v>
      </c>
      <c r="P161" s="104"/>
      <c r="Q161" s="105">
        <f t="shared" si="23"/>
        <v>108664.99999999999</v>
      </c>
      <c r="R161" s="106"/>
      <c r="S161" s="106"/>
      <c r="T161" s="106"/>
      <c r="U161" s="106"/>
      <c r="V161" s="106"/>
    </row>
    <row r="162" spans="1:22" x14ac:dyDescent="0.2">
      <c r="A162" s="95" t="s">
        <v>215</v>
      </c>
      <c r="B162" s="95">
        <v>500</v>
      </c>
      <c r="C162" s="96" t="s">
        <v>77</v>
      </c>
      <c r="D162" s="96" t="s">
        <v>207</v>
      </c>
      <c r="E162" s="96"/>
      <c r="F162" s="96" t="str">
        <f t="shared" si="17"/>
        <v>5-10 Years Street Life</v>
      </c>
      <c r="G162" s="97">
        <v>30</v>
      </c>
      <c r="H162" s="97">
        <v>472</v>
      </c>
      <c r="I162" s="98"/>
      <c r="J162" s="99">
        <f t="shared" si="16"/>
        <v>1573.3333333333333</v>
      </c>
      <c r="K162" s="100">
        <f t="shared" si="18"/>
        <v>4720</v>
      </c>
      <c r="L162" s="101">
        <f t="shared" si="19"/>
        <v>12586.666666666666</v>
      </c>
      <c r="M162" s="102">
        <f t="shared" si="20"/>
        <v>43030.666666666664</v>
      </c>
      <c r="N162" s="102">
        <f t="shared" si="21"/>
        <v>55617.333333333328</v>
      </c>
      <c r="O162" s="103">
        <f t="shared" si="22"/>
        <v>8391.1111111111113</v>
      </c>
      <c r="P162" s="104"/>
      <c r="Q162" s="105">
        <f t="shared" si="23"/>
        <v>68728.444444444438</v>
      </c>
      <c r="R162" s="106"/>
      <c r="S162" s="106"/>
      <c r="T162" s="106"/>
      <c r="U162" s="106"/>
      <c r="V162" s="106"/>
    </row>
    <row r="163" spans="1:22" x14ac:dyDescent="0.2">
      <c r="A163" s="95" t="s">
        <v>238</v>
      </c>
      <c r="B163" s="95">
        <v>100</v>
      </c>
      <c r="C163" s="96" t="s">
        <v>61</v>
      </c>
      <c r="D163" s="96" t="s">
        <v>207</v>
      </c>
      <c r="E163" s="96"/>
      <c r="F163" s="96" t="str">
        <f t="shared" si="17"/>
        <v>5-10 Years Street Life</v>
      </c>
      <c r="G163" s="97">
        <v>21</v>
      </c>
      <c r="H163" s="97">
        <v>500</v>
      </c>
      <c r="I163" s="98"/>
      <c r="J163" s="99">
        <f t="shared" si="16"/>
        <v>1166.6666666666667</v>
      </c>
      <c r="K163" s="100">
        <f t="shared" si="18"/>
        <v>3500</v>
      </c>
      <c r="L163" s="101">
        <f t="shared" si="19"/>
        <v>9333.3333333333339</v>
      </c>
      <c r="M163" s="102">
        <f t="shared" si="20"/>
        <v>31908.333333333336</v>
      </c>
      <c r="N163" s="102">
        <f t="shared" si="21"/>
        <v>41241.666666666672</v>
      </c>
      <c r="O163" s="103">
        <f t="shared" si="22"/>
        <v>8888.8888888888887</v>
      </c>
      <c r="P163" s="104"/>
      <c r="Q163" s="105">
        <f t="shared" si="23"/>
        <v>53630.555555555562</v>
      </c>
      <c r="R163" s="106"/>
      <c r="S163" s="106"/>
      <c r="T163" s="106"/>
      <c r="U163" s="106"/>
      <c r="V163" s="106"/>
    </row>
    <row r="164" spans="1:22" x14ac:dyDescent="0.2">
      <c r="A164" s="95" t="s">
        <v>239</v>
      </c>
      <c r="B164" s="95" t="s">
        <v>148</v>
      </c>
      <c r="C164" s="96" t="s">
        <v>61</v>
      </c>
      <c r="D164" s="95" t="s">
        <v>207</v>
      </c>
      <c r="E164" s="95"/>
      <c r="F164" s="96" t="str">
        <f t="shared" si="17"/>
        <v>5-10 Years Street Life</v>
      </c>
      <c r="G164" s="98">
        <v>20</v>
      </c>
      <c r="H164" s="97">
        <v>2290</v>
      </c>
      <c r="I164" s="98"/>
      <c r="J164" s="99">
        <f t="shared" si="16"/>
        <v>5088.8888888888887</v>
      </c>
      <c r="K164" s="100">
        <f t="shared" si="18"/>
        <v>15266.666666666666</v>
      </c>
      <c r="L164" s="101">
        <f t="shared" si="19"/>
        <v>40711.111111111109</v>
      </c>
      <c r="M164" s="102">
        <f t="shared" si="20"/>
        <v>139181.11111111112</v>
      </c>
      <c r="N164" s="102">
        <f t="shared" si="21"/>
        <v>179892.22222222225</v>
      </c>
      <c r="O164" s="103">
        <f t="shared" si="22"/>
        <v>40711.111111111109</v>
      </c>
      <c r="P164" s="104"/>
      <c r="Q164" s="105">
        <f t="shared" si="23"/>
        <v>235870.00000000003</v>
      </c>
      <c r="R164" s="106"/>
      <c r="S164" s="106"/>
      <c r="T164" s="106"/>
      <c r="U164" s="106"/>
      <c r="V164" s="106"/>
    </row>
    <row r="165" spans="1:22" x14ac:dyDescent="0.2">
      <c r="A165" s="95" t="s">
        <v>250</v>
      </c>
      <c r="B165" s="95">
        <v>1000</v>
      </c>
      <c r="C165" s="96" t="s">
        <v>110</v>
      </c>
      <c r="D165" s="96" t="s">
        <v>207</v>
      </c>
      <c r="E165" s="96"/>
      <c r="F165" s="96" t="str">
        <f t="shared" si="17"/>
        <v>5-10 Years Street Life</v>
      </c>
      <c r="G165" s="97">
        <v>27</v>
      </c>
      <c r="H165" s="97">
        <v>590</v>
      </c>
      <c r="I165" s="98"/>
      <c r="J165" s="99">
        <f t="shared" si="16"/>
        <v>1770</v>
      </c>
      <c r="K165" s="100">
        <f t="shared" si="18"/>
        <v>5310</v>
      </c>
      <c r="L165" s="101">
        <f t="shared" si="19"/>
        <v>14160</v>
      </c>
      <c r="M165" s="102">
        <f t="shared" si="20"/>
        <v>48409.5</v>
      </c>
      <c r="N165" s="102">
        <f t="shared" si="21"/>
        <v>62569.5</v>
      </c>
      <c r="O165" s="103">
        <f t="shared" si="22"/>
        <v>10488.888888888889</v>
      </c>
      <c r="P165" s="104"/>
      <c r="Q165" s="105">
        <f t="shared" si="23"/>
        <v>78368.388888888891</v>
      </c>
      <c r="R165" s="106"/>
      <c r="S165" s="106"/>
      <c r="T165" s="106"/>
      <c r="U165" s="106"/>
      <c r="V165" s="106"/>
    </row>
    <row r="166" spans="1:22" x14ac:dyDescent="0.2">
      <c r="A166" s="95" t="s">
        <v>251</v>
      </c>
      <c r="B166" s="95">
        <v>1100</v>
      </c>
      <c r="C166" s="96" t="s">
        <v>110</v>
      </c>
      <c r="D166" s="95" t="s">
        <v>207</v>
      </c>
      <c r="E166" s="95"/>
      <c r="F166" s="96" t="str">
        <f t="shared" si="17"/>
        <v>5-10 Years Street Life</v>
      </c>
      <c r="G166" s="98">
        <v>27</v>
      </c>
      <c r="H166" s="97">
        <v>750</v>
      </c>
      <c r="I166" s="98"/>
      <c r="J166" s="99">
        <f t="shared" si="16"/>
        <v>2250</v>
      </c>
      <c r="K166" s="100">
        <f t="shared" si="18"/>
        <v>6750</v>
      </c>
      <c r="L166" s="101">
        <f t="shared" si="19"/>
        <v>18000</v>
      </c>
      <c r="M166" s="102">
        <f t="shared" si="20"/>
        <v>61537.5</v>
      </c>
      <c r="N166" s="102">
        <f t="shared" si="21"/>
        <v>79537.5</v>
      </c>
      <c r="O166" s="103">
        <f t="shared" si="22"/>
        <v>13333.333333333334</v>
      </c>
      <c r="P166" s="104"/>
      <c r="Q166" s="105">
        <f t="shared" si="23"/>
        <v>99620.833333333328</v>
      </c>
      <c r="R166" s="106"/>
      <c r="S166" s="106"/>
      <c r="T166" s="106"/>
      <c r="U166" s="106"/>
      <c r="V166" s="106"/>
    </row>
    <row r="167" spans="1:22" x14ac:dyDescent="0.2">
      <c r="A167" s="95" t="s">
        <v>157</v>
      </c>
      <c r="B167" s="95">
        <v>200</v>
      </c>
      <c r="C167" s="96" t="s">
        <v>110</v>
      </c>
      <c r="D167" s="96" t="s">
        <v>207</v>
      </c>
      <c r="E167" s="96"/>
      <c r="F167" s="96" t="str">
        <f t="shared" si="17"/>
        <v>5-10 Years Street Life</v>
      </c>
      <c r="G167" s="97">
        <v>26</v>
      </c>
      <c r="H167" s="97">
        <v>535</v>
      </c>
      <c r="I167" s="98"/>
      <c r="J167" s="99">
        <f t="shared" si="16"/>
        <v>1545.5555555555557</v>
      </c>
      <c r="K167" s="100">
        <f t="shared" si="18"/>
        <v>4636.666666666667</v>
      </c>
      <c r="L167" s="101">
        <f t="shared" si="19"/>
        <v>12364.444444444445</v>
      </c>
      <c r="M167" s="102">
        <f t="shared" si="20"/>
        <v>42270.944444444453</v>
      </c>
      <c r="N167" s="102">
        <f t="shared" si="21"/>
        <v>54635.388888888898</v>
      </c>
      <c r="O167" s="103">
        <f t="shared" si="22"/>
        <v>9511.1111111111095</v>
      </c>
      <c r="P167" s="104"/>
      <c r="Q167" s="105">
        <f t="shared" si="23"/>
        <v>68783.166666666672</v>
      </c>
      <c r="R167" s="106"/>
      <c r="S167" s="106"/>
      <c r="T167" s="106"/>
      <c r="U167" s="106"/>
      <c r="V167" s="106"/>
    </row>
    <row r="168" spans="1:22" x14ac:dyDescent="0.2">
      <c r="A168" s="95" t="s">
        <v>157</v>
      </c>
      <c r="B168" s="95">
        <v>500</v>
      </c>
      <c r="C168" s="96" t="s">
        <v>110</v>
      </c>
      <c r="D168" s="96" t="s">
        <v>207</v>
      </c>
      <c r="E168" s="96"/>
      <c r="F168" s="96" t="str">
        <f t="shared" si="17"/>
        <v>5-10 Years Street Life</v>
      </c>
      <c r="G168" s="97">
        <v>26</v>
      </c>
      <c r="H168" s="97">
        <v>1040</v>
      </c>
      <c r="I168" s="98"/>
      <c r="J168" s="99">
        <f t="shared" si="16"/>
        <v>3004.4444444444443</v>
      </c>
      <c r="K168" s="100">
        <f t="shared" si="18"/>
        <v>9013.3333333333321</v>
      </c>
      <c r="L168" s="101">
        <f t="shared" si="19"/>
        <v>24035.555555555555</v>
      </c>
      <c r="M168" s="102">
        <f t="shared" si="20"/>
        <v>82171.555555555562</v>
      </c>
      <c r="N168" s="102">
        <f t="shared" si="21"/>
        <v>106207.11111111112</v>
      </c>
      <c r="O168" s="103">
        <f t="shared" si="22"/>
        <v>18488.888888888891</v>
      </c>
      <c r="P168" s="104"/>
      <c r="Q168" s="105">
        <f t="shared" si="23"/>
        <v>133709.33333333334</v>
      </c>
      <c r="R168" s="106"/>
      <c r="S168" s="106"/>
      <c r="T168" s="106"/>
      <c r="U168" s="106"/>
      <c r="V168" s="106"/>
    </row>
    <row r="169" spans="1:22" x14ac:dyDescent="0.2">
      <c r="A169" s="95" t="s">
        <v>216</v>
      </c>
      <c r="B169" s="95" t="s">
        <v>158</v>
      </c>
      <c r="C169" s="96" t="s">
        <v>77</v>
      </c>
      <c r="D169" s="96" t="s">
        <v>207</v>
      </c>
      <c r="E169" s="96"/>
      <c r="F169" s="96" t="str">
        <f t="shared" si="17"/>
        <v>5-10 Years Street Life</v>
      </c>
      <c r="G169" s="97">
        <v>20</v>
      </c>
      <c r="H169" s="97">
        <v>690</v>
      </c>
      <c r="I169" s="98"/>
      <c r="J169" s="99">
        <f t="shared" si="16"/>
        <v>1533.3333333333333</v>
      </c>
      <c r="K169" s="100">
        <f t="shared" si="18"/>
        <v>4600</v>
      </c>
      <c r="L169" s="101">
        <f t="shared" si="19"/>
        <v>12266.666666666666</v>
      </c>
      <c r="M169" s="102">
        <f t="shared" si="20"/>
        <v>41936.666666666664</v>
      </c>
      <c r="N169" s="102">
        <f t="shared" si="21"/>
        <v>54203.333333333328</v>
      </c>
      <c r="O169" s="103">
        <f t="shared" si="22"/>
        <v>12266.666666666668</v>
      </c>
      <c r="P169" s="104"/>
      <c r="Q169" s="105">
        <f t="shared" si="23"/>
        <v>71070</v>
      </c>
      <c r="R169" s="106"/>
      <c r="S169" s="106"/>
      <c r="T169" s="106"/>
      <c r="U169" s="106"/>
      <c r="V169" s="106"/>
    </row>
    <row r="170" spans="1:22" x14ac:dyDescent="0.2">
      <c r="A170" s="95" t="s">
        <v>133</v>
      </c>
      <c r="B170" s="95" t="s">
        <v>252</v>
      </c>
      <c r="C170" s="96" t="s">
        <v>110</v>
      </c>
      <c r="D170" s="95" t="s">
        <v>207</v>
      </c>
      <c r="E170" s="95"/>
      <c r="F170" s="96" t="str">
        <f t="shared" si="17"/>
        <v>5-10 Years Street Life</v>
      </c>
      <c r="G170" s="98">
        <v>37</v>
      </c>
      <c r="H170" s="98">
        <v>565</v>
      </c>
      <c r="I170" s="98"/>
      <c r="J170" s="99">
        <f t="shared" si="16"/>
        <v>2322.7777777777778</v>
      </c>
      <c r="K170" s="100">
        <f t="shared" si="18"/>
        <v>6968.3333333333339</v>
      </c>
      <c r="L170" s="101">
        <f t="shared" si="19"/>
        <v>18582.222222222223</v>
      </c>
      <c r="M170" s="102">
        <f t="shared" si="20"/>
        <v>63527.972222222226</v>
      </c>
      <c r="N170" s="102">
        <f t="shared" si="21"/>
        <v>82110.194444444453</v>
      </c>
      <c r="O170" s="103">
        <f t="shared" si="22"/>
        <v>10044.444444444445</v>
      </c>
      <c r="P170" s="104"/>
      <c r="Q170" s="105">
        <f t="shared" si="23"/>
        <v>99122.972222222234</v>
      </c>
      <c r="R170" s="106"/>
      <c r="S170" s="106"/>
      <c r="T170" s="106"/>
      <c r="U170" s="106"/>
      <c r="V170" s="106"/>
    </row>
    <row r="171" spans="1:22" x14ac:dyDescent="0.2">
      <c r="A171" s="95" t="s">
        <v>217</v>
      </c>
      <c r="B171" s="95" t="s">
        <v>218</v>
      </c>
      <c r="C171" s="95" t="s">
        <v>77</v>
      </c>
      <c r="D171" s="95" t="s">
        <v>207</v>
      </c>
      <c r="E171" s="95"/>
      <c r="F171" s="96" t="str">
        <f t="shared" si="17"/>
        <v>5-10 Years Street Life</v>
      </c>
      <c r="G171" s="97">
        <v>31</v>
      </c>
      <c r="H171" s="97">
        <v>3990</v>
      </c>
      <c r="I171" s="98"/>
      <c r="J171" s="99">
        <f t="shared" si="16"/>
        <v>13743.333333333334</v>
      </c>
      <c r="K171" s="100">
        <f t="shared" si="18"/>
        <v>41230</v>
      </c>
      <c r="L171" s="101">
        <f t="shared" si="19"/>
        <v>109946.66666666667</v>
      </c>
      <c r="M171" s="102">
        <f t="shared" si="20"/>
        <v>375880.16666666669</v>
      </c>
      <c r="N171" s="102">
        <f t="shared" si="21"/>
        <v>485826.83333333337</v>
      </c>
      <c r="O171" s="103">
        <f t="shared" si="22"/>
        <v>70933.333333333328</v>
      </c>
      <c r="P171" s="104"/>
      <c r="Q171" s="105">
        <f t="shared" si="23"/>
        <v>597990.16666666674</v>
      </c>
      <c r="R171" s="106"/>
      <c r="S171" s="106"/>
      <c r="T171" s="106"/>
      <c r="U171" s="106"/>
      <c r="V171" s="106"/>
    </row>
    <row r="172" spans="1:22" x14ac:dyDescent="0.2">
      <c r="A172" s="95" t="s">
        <v>219</v>
      </c>
      <c r="B172" s="95">
        <v>100</v>
      </c>
      <c r="C172" s="96" t="s">
        <v>77</v>
      </c>
      <c r="D172" s="96" t="s">
        <v>207</v>
      </c>
      <c r="E172" s="96"/>
      <c r="F172" s="96" t="str">
        <f t="shared" si="17"/>
        <v>5-10 Years Street Life</v>
      </c>
      <c r="G172" s="97">
        <v>20</v>
      </c>
      <c r="H172" s="97">
        <v>475</v>
      </c>
      <c r="I172" s="97"/>
      <c r="J172" s="99">
        <f t="shared" ref="J172:J235" si="24">((H172*G172)/9)</f>
        <v>1055.5555555555557</v>
      </c>
      <c r="K172" s="100">
        <f t="shared" si="18"/>
        <v>3166.666666666667</v>
      </c>
      <c r="L172" s="101">
        <f t="shared" si="19"/>
        <v>8444.4444444444453</v>
      </c>
      <c r="M172" s="102">
        <f t="shared" si="20"/>
        <v>28869.444444444449</v>
      </c>
      <c r="N172" s="102">
        <f t="shared" si="21"/>
        <v>37313.888888888891</v>
      </c>
      <c r="O172" s="103">
        <f t="shared" si="22"/>
        <v>8444.4444444444434</v>
      </c>
      <c r="P172" s="104"/>
      <c r="Q172" s="105">
        <f t="shared" si="23"/>
        <v>48925</v>
      </c>
      <c r="R172" s="106"/>
      <c r="S172" s="106"/>
      <c r="T172" s="106"/>
      <c r="U172" s="106"/>
      <c r="V172" s="106"/>
    </row>
    <row r="173" spans="1:22" x14ac:dyDescent="0.2">
      <c r="A173" s="95" t="s">
        <v>220</v>
      </c>
      <c r="B173" s="95">
        <v>100</v>
      </c>
      <c r="C173" s="96" t="s">
        <v>77</v>
      </c>
      <c r="D173" s="96" t="s">
        <v>207</v>
      </c>
      <c r="E173" s="96"/>
      <c r="F173" s="96" t="str">
        <f t="shared" si="17"/>
        <v>5-10 Years Street Life</v>
      </c>
      <c r="G173" s="97">
        <v>20</v>
      </c>
      <c r="H173" s="97">
        <v>385</v>
      </c>
      <c r="I173" s="98"/>
      <c r="J173" s="99">
        <f t="shared" si="24"/>
        <v>855.55555555555554</v>
      </c>
      <c r="K173" s="100">
        <f t="shared" si="18"/>
        <v>2566.6666666666665</v>
      </c>
      <c r="L173" s="101">
        <f t="shared" si="19"/>
        <v>6844.4444444444443</v>
      </c>
      <c r="M173" s="102">
        <f t="shared" si="20"/>
        <v>23399.444444444445</v>
      </c>
      <c r="N173" s="102">
        <f t="shared" si="21"/>
        <v>30243.888888888891</v>
      </c>
      <c r="O173" s="103">
        <f t="shared" si="22"/>
        <v>6844.4444444444443</v>
      </c>
      <c r="P173" s="104"/>
      <c r="Q173" s="105">
        <f t="shared" si="23"/>
        <v>39655</v>
      </c>
      <c r="R173" s="106"/>
      <c r="S173" s="106"/>
      <c r="T173" s="106"/>
      <c r="U173" s="106"/>
      <c r="V173" s="106"/>
    </row>
    <row r="174" spans="1:22" x14ac:dyDescent="0.2">
      <c r="A174" s="95" t="s">
        <v>221</v>
      </c>
      <c r="B174" s="95">
        <v>900</v>
      </c>
      <c r="C174" s="96" t="s">
        <v>77</v>
      </c>
      <c r="D174" s="96" t="s">
        <v>207</v>
      </c>
      <c r="E174" s="96"/>
      <c r="F174" s="96" t="str">
        <f t="shared" si="17"/>
        <v>5-10 Years Street Life</v>
      </c>
      <c r="G174" s="97">
        <v>20</v>
      </c>
      <c r="H174" s="97">
        <v>425</v>
      </c>
      <c r="I174" s="98"/>
      <c r="J174" s="99">
        <f t="shared" si="24"/>
        <v>944.44444444444446</v>
      </c>
      <c r="K174" s="100">
        <f t="shared" si="18"/>
        <v>2833.3333333333335</v>
      </c>
      <c r="L174" s="101">
        <f t="shared" si="19"/>
        <v>7555.5555555555557</v>
      </c>
      <c r="M174" s="102">
        <f t="shared" si="20"/>
        <v>25830.555555555558</v>
      </c>
      <c r="N174" s="102">
        <f t="shared" si="21"/>
        <v>33386.111111111117</v>
      </c>
      <c r="O174" s="103">
        <f t="shared" si="22"/>
        <v>7555.5555555555557</v>
      </c>
      <c r="P174" s="104"/>
      <c r="Q174" s="105">
        <f t="shared" si="23"/>
        <v>43775.000000000007</v>
      </c>
      <c r="R174" s="106"/>
      <c r="S174" s="106"/>
      <c r="T174" s="106"/>
      <c r="U174" s="106"/>
      <c r="V174" s="106"/>
    </row>
    <row r="175" spans="1:22" x14ac:dyDescent="0.2">
      <c r="A175" s="95" t="s">
        <v>205</v>
      </c>
      <c r="B175" s="95" t="s">
        <v>166</v>
      </c>
      <c r="C175" s="96" t="s">
        <v>77</v>
      </c>
      <c r="D175" s="96" t="s">
        <v>207</v>
      </c>
      <c r="E175" s="96"/>
      <c r="F175" s="96" t="str">
        <f t="shared" si="17"/>
        <v>5-10 Years Street Life</v>
      </c>
      <c r="G175" s="97">
        <v>21</v>
      </c>
      <c r="H175" s="97">
        <v>975</v>
      </c>
      <c r="I175" s="97"/>
      <c r="J175" s="99">
        <f t="shared" si="24"/>
        <v>2275</v>
      </c>
      <c r="K175" s="100">
        <f t="shared" si="18"/>
        <v>6825</v>
      </c>
      <c r="L175" s="101">
        <f t="shared" si="19"/>
        <v>18200</v>
      </c>
      <c r="M175" s="102">
        <f t="shared" si="20"/>
        <v>62221.25</v>
      </c>
      <c r="N175" s="102">
        <f t="shared" si="21"/>
        <v>80421.25</v>
      </c>
      <c r="O175" s="103">
        <f t="shared" si="22"/>
        <v>17333.333333333336</v>
      </c>
      <c r="P175" s="104"/>
      <c r="Q175" s="105">
        <f t="shared" si="23"/>
        <v>104579.58333333334</v>
      </c>
      <c r="R175" s="106"/>
      <c r="S175" s="106"/>
      <c r="T175" s="106"/>
      <c r="U175" s="106"/>
      <c r="V175" s="106"/>
    </row>
    <row r="176" spans="1:22" x14ac:dyDescent="0.2">
      <c r="A176" s="95" t="s">
        <v>240</v>
      </c>
      <c r="B176" s="95">
        <v>800</v>
      </c>
      <c r="C176" s="96" t="s">
        <v>61</v>
      </c>
      <c r="D176" s="96" t="s">
        <v>207</v>
      </c>
      <c r="E176" s="96"/>
      <c r="F176" s="96" t="str">
        <f t="shared" si="17"/>
        <v>5-10 Years Street Life</v>
      </c>
      <c r="G176" s="97">
        <v>20</v>
      </c>
      <c r="H176" s="97">
        <v>1759</v>
      </c>
      <c r="I176" s="98"/>
      <c r="J176" s="99">
        <f t="shared" si="24"/>
        <v>3908.8888888888887</v>
      </c>
      <c r="K176" s="100">
        <f t="shared" si="18"/>
        <v>11726.666666666666</v>
      </c>
      <c r="L176" s="101">
        <f t="shared" si="19"/>
        <v>31271.111111111109</v>
      </c>
      <c r="M176" s="102">
        <f t="shared" si="20"/>
        <v>106908.11111111111</v>
      </c>
      <c r="N176" s="102">
        <f t="shared" si="21"/>
        <v>138179.22222222222</v>
      </c>
      <c r="O176" s="103">
        <f t="shared" si="22"/>
        <v>31271.111111111113</v>
      </c>
      <c r="P176" s="104"/>
      <c r="Q176" s="105">
        <f t="shared" si="23"/>
        <v>181177</v>
      </c>
      <c r="R176" s="106"/>
      <c r="S176" s="106"/>
      <c r="T176" s="106"/>
      <c r="U176" s="106"/>
      <c r="V176" s="106"/>
    </row>
    <row r="177" spans="1:22" x14ac:dyDescent="0.2">
      <c r="A177" s="95" t="s">
        <v>253</v>
      </c>
      <c r="B177" s="95">
        <v>3000</v>
      </c>
      <c r="C177" s="96" t="s">
        <v>110</v>
      </c>
      <c r="D177" s="96" t="s">
        <v>207</v>
      </c>
      <c r="E177" s="96"/>
      <c r="F177" s="96" t="str">
        <f t="shared" si="17"/>
        <v>5-10 Years Street Life</v>
      </c>
      <c r="G177" s="97">
        <v>26</v>
      </c>
      <c r="H177" s="97">
        <v>300</v>
      </c>
      <c r="I177" s="98"/>
      <c r="J177" s="99">
        <f t="shared" si="24"/>
        <v>866.66666666666663</v>
      </c>
      <c r="K177" s="100">
        <f t="shared" si="18"/>
        <v>2600</v>
      </c>
      <c r="L177" s="101">
        <f t="shared" si="19"/>
        <v>6933.333333333333</v>
      </c>
      <c r="M177" s="102">
        <f t="shared" si="20"/>
        <v>23703.333333333332</v>
      </c>
      <c r="N177" s="102">
        <f t="shared" si="21"/>
        <v>30636.666666666664</v>
      </c>
      <c r="O177" s="103">
        <f t="shared" si="22"/>
        <v>5333.333333333333</v>
      </c>
      <c r="P177" s="104"/>
      <c r="Q177" s="105">
        <f t="shared" si="23"/>
        <v>38570</v>
      </c>
      <c r="R177" s="106"/>
      <c r="S177" s="106"/>
      <c r="T177" s="106"/>
      <c r="U177" s="106"/>
      <c r="V177" s="106"/>
    </row>
    <row r="178" spans="1:22" x14ac:dyDescent="0.2">
      <c r="A178" s="95" t="s">
        <v>254</v>
      </c>
      <c r="B178" s="95">
        <v>100</v>
      </c>
      <c r="C178" s="96" t="s">
        <v>110</v>
      </c>
      <c r="D178" s="96" t="s">
        <v>207</v>
      </c>
      <c r="E178" s="96"/>
      <c r="F178" s="96" t="str">
        <f t="shared" si="17"/>
        <v>5-10 Years Street Life</v>
      </c>
      <c r="G178" s="97">
        <v>23</v>
      </c>
      <c r="H178" s="97">
        <v>232</v>
      </c>
      <c r="I178" s="98"/>
      <c r="J178" s="99">
        <f t="shared" si="24"/>
        <v>592.88888888888891</v>
      </c>
      <c r="K178" s="100">
        <f t="shared" si="18"/>
        <v>1778.6666666666667</v>
      </c>
      <c r="L178" s="101">
        <f t="shared" si="19"/>
        <v>4743.1111111111113</v>
      </c>
      <c r="M178" s="102">
        <f t="shared" si="20"/>
        <v>16215.511111111113</v>
      </c>
      <c r="N178" s="102">
        <f t="shared" si="21"/>
        <v>20958.622222222224</v>
      </c>
      <c r="O178" s="103">
        <f t="shared" si="22"/>
        <v>4124.4444444444453</v>
      </c>
      <c r="P178" s="104"/>
      <c r="Q178" s="105">
        <f t="shared" si="23"/>
        <v>26861.733333333337</v>
      </c>
      <c r="R178" s="106"/>
      <c r="S178" s="106"/>
      <c r="T178" s="106"/>
      <c r="U178" s="106"/>
      <c r="V178" s="106"/>
    </row>
    <row r="179" spans="1:22" x14ac:dyDescent="0.2">
      <c r="A179" s="95" t="s">
        <v>222</v>
      </c>
      <c r="B179" s="95" t="s">
        <v>132</v>
      </c>
      <c r="C179" s="96" t="s">
        <v>77</v>
      </c>
      <c r="D179" s="96" t="s">
        <v>207</v>
      </c>
      <c r="E179" s="96"/>
      <c r="F179" s="96" t="str">
        <f t="shared" si="17"/>
        <v>5-10 Years Street Life</v>
      </c>
      <c r="G179" s="97">
        <v>21</v>
      </c>
      <c r="H179" s="97">
        <v>1310</v>
      </c>
      <c r="I179" s="98"/>
      <c r="J179" s="99">
        <f t="shared" si="24"/>
        <v>3056.6666666666665</v>
      </c>
      <c r="K179" s="100">
        <f t="shared" si="18"/>
        <v>9170</v>
      </c>
      <c r="L179" s="101">
        <f t="shared" si="19"/>
        <v>24453.333333333332</v>
      </c>
      <c r="M179" s="102">
        <f t="shared" si="20"/>
        <v>83599.833333333328</v>
      </c>
      <c r="N179" s="102">
        <f t="shared" si="21"/>
        <v>108053.16666666666</v>
      </c>
      <c r="O179" s="103">
        <f t="shared" si="22"/>
        <v>23288.888888888891</v>
      </c>
      <c r="P179" s="104"/>
      <c r="Q179" s="105">
        <f t="shared" si="23"/>
        <v>140512.05555555556</v>
      </c>
      <c r="R179" s="106"/>
      <c r="S179" s="106"/>
      <c r="T179" s="106"/>
      <c r="U179" s="106"/>
      <c r="V179" s="106"/>
    </row>
    <row r="180" spans="1:22" x14ac:dyDescent="0.2">
      <c r="A180" s="95" t="s">
        <v>241</v>
      </c>
      <c r="B180" s="95">
        <v>100</v>
      </c>
      <c r="C180" s="96" t="s">
        <v>61</v>
      </c>
      <c r="D180" s="95" t="s">
        <v>207</v>
      </c>
      <c r="E180" s="95"/>
      <c r="F180" s="96" t="str">
        <f t="shared" si="17"/>
        <v>5-10 Years Street Life</v>
      </c>
      <c r="G180" s="97">
        <v>20</v>
      </c>
      <c r="H180" s="97">
        <v>465</v>
      </c>
      <c r="I180" s="98"/>
      <c r="J180" s="99">
        <f t="shared" si="24"/>
        <v>1033.3333333333333</v>
      </c>
      <c r="K180" s="100">
        <f t="shared" si="18"/>
        <v>3100</v>
      </c>
      <c r="L180" s="101">
        <f t="shared" si="19"/>
        <v>8266.6666666666661</v>
      </c>
      <c r="M180" s="102">
        <f t="shared" si="20"/>
        <v>28261.666666666668</v>
      </c>
      <c r="N180" s="102">
        <f t="shared" si="21"/>
        <v>36528.333333333336</v>
      </c>
      <c r="O180" s="103">
        <f t="shared" si="22"/>
        <v>8266.6666666666661</v>
      </c>
      <c r="P180" s="104"/>
      <c r="Q180" s="105">
        <f t="shared" si="23"/>
        <v>47895</v>
      </c>
      <c r="R180" s="106"/>
      <c r="S180" s="106"/>
      <c r="T180" s="106"/>
      <c r="U180" s="106"/>
      <c r="V180" s="106"/>
    </row>
    <row r="181" spans="1:22" x14ac:dyDescent="0.2">
      <c r="A181" s="95" t="s">
        <v>223</v>
      </c>
      <c r="B181" s="95">
        <v>100</v>
      </c>
      <c r="C181" s="96" t="s">
        <v>77</v>
      </c>
      <c r="D181" s="96" t="s">
        <v>207</v>
      </c>
      <c r="E181" s="96"/>
      <c r="F181" s="96" t="str">
        <f t="shared" si="17"/>
        <v>5-10 Years Street Life</v>
      </c>
      <c r="G181" s="97">
        <v>24</v>
      </c>
      <c r="H181" s="97">
        <v>351</v>
      </c>
      <c r="I181" s="98"/>
      <c r="J181" s="99">
        <f t="shared" si="24"/>
        <v>936</v>
      </c>
      <c r="K181" s="100">
        <f t="shared" si="18"/>
        <v>2808</v>
      </c>
      <c r="L181" s="101">
        <f t="shared" si="19"/>
        <v>7488</v>
      </c>
      <c r="M181" s="102">
        <f t="shared" si="20"/>
        <v>25599.600000000002</v>
      </c>
      <c r="N181" s="102">
        <f t="shared" si="21"/>
        <v>33087.600000000006</v>
      </c>
      <c r="O181" s="103">
        <f t="shared" si="22"/>
        <v>6240</v>
      </c>
      <c r="P181" s="104"/>
      <c r="Q181" s="105">
        <f t="shared" si="23"/>
        <v>42135.600000000006</v>
      </c>
      <c r="R181" s="106"/>
      <c r="S181" s="106"/>
      <c r="T181" s="106"/>
      <c r="U181" s="106"/>
      <c r="V181" s="106"/>
    </row>
    <row r="182" spans="1:22" x14ac:dyDescent="0.2">
      <c r="A182" s="95" t="s">
        <v>224</v>
      </c>
      <c r="B182" s="95" t="s">
        <v>225</v>
      </c>
      <c r="C182" s="96" t="s">
        <v>77</v>
      </c>
      <c r="D182" s="96" t="s">
        <v>207</v>
      </c>
      <c r="E182" s="96"/>
      <c r="F182" s="96" t="str">
        <f t="shared" si="17"/>
        <v>5-10 Years Street Life</v>
      </c>
      <c r="G182" s="97">
        <v>22</v>
      </c>
      <c r="H182" s="97">
        <v>2206</v>
      </c>
      <c r="I182" s="98"/>
      <c r="J182" s="99">
        <f t="shared" si="24"/>
        <v>5392.4444444444443</v>
      </c>
      <c r="K182" s="100">
        <f t="shared" si="18"/>
        <v>16177.333333333332</v>
      </c>
      <c r="L182" s="101">
        <f t="shared" si="19"/>
        <v>43139.555555555555</v>
      </c>
      <c r="M182" s="102">
        <f t="shared" si="20"/>
        <v>147483.35555555555</v>
      </c>
      <c r="N182" s="102">
        <f t="shared" si="21"/>
        <v>190622.91111111111</v>
      </c>
      <c r="O182" s="103">
        <f t="shared" si="22"/>
        <v>39217.777777777781</v>
      </c>
      <c r="P182" s="104"/>
      <c r="Q182" s="105">
        <f t="shared" si="23"/>
        <v>246018.02222222224</v>
      </c>
      <c r="R182" s="106"/>
      <c r="S182" s="106"/>
      <c r="T182" s="106"/>
      <c r="U182" s="106"/>
      <c r="V182" s="106"/>
    </row>
    <row r="183" spans="1:22" x14ac:dyDescent="0.2">
      <c r="A183" s="95" t="s">
        <v>226</v>
      </c>
      <c r="B183" s="95">
        <v>100</v>
      </c>
      <c r="C183" s="96" t="s">
        <v>77</v>
      </c>
      <c r="D183" s="96" t="s">
        <v>207</v>
      </c>
      <c r="E183" s="96"/>
      <c r="F183" s="96" t="str">
        <f t="shared" si="17"/>
        <v>5-10 Years Street Life</v>
      </c>
      <c r="G183" s="97">
        <v>20</v>
      </c>
      <c r="H183" s="97">
        <v>410</v>
      </c>
      <c r="I183" s="98"/>
      <c r="J183" s="99">
        <f t="shared" si="24"/>
        <v>911.11111111111109</v>
      </c>
      <c r="K183" s="100">
        <f t="shared" si="18"/>
        <v>2733.333333333333</v>
      </c>
      <c r="L183" s="101">
        <f t="shared" si="19"/>
        <v>7288.8888888888887</v>
      </c>
      <c r="M183" s="102">
        <f t="shared" si="20"/>
        <v>24918.888888888891</v>
      </c>
      <c r="N183" s="102">
        <f t="shared" si="21"/>
        <v>32207.777777777781</v>
      </c>
      <c r="O183" s="103">
        <f t="shared" si="22"/>
        <v>7288.8888888888887</v>
      </c>
      <c r="P183" s="104"/>
      <c r="Q183" s="105">
        <f t="shared" si="23"/>
        <v>42230.000000000007</v>
      </c>
      <c r="R183" s="106"/>
      <c r="S183" s="106"/>
      <c r="T183" s="106"/>
      <c r="U183" s="106"/>
      <c r="V183" s="106"/>
    </row>
    <row r="184" spans="1:22" x14ac:dyDescent="0.2">
      <c r="A184" s="95" t="s">
        <v>227</v>
      </c>
      <c r="B184" s="95">
        <v>300</v>
      </c>
      <c r="C184" s="96" t="s">
        <v>77</v>
      </c>
      <c r="D184" s="96" t="s">
        <v>207</v>
      </c>
      <c r="E184" s="96"/>
      <c r="F184" s="96" t="str">
        <f t="shared" si="17"/>
        <v>5-10 Years Street Life</v>
      </c>
      <c r="G184" s="97">
        <v>27</v>
      </c>
      <c r="H184" s="97">
        <v>500</v>
      </c>
      <c r="I184" s="98"/>
      <c r="J184" s="99">
        <f t="shared" si="24"/>
        <v>1500</v>
      </c>
      <c r="K184" s="100">
        <f t="shared" si="18"/>
        <v>4500</v>
      </c>
      <c r="L184" s="101">
        <f t="shared" si="19"/>
        <v>12000</v>
      </c>
      <c r="M184" s="102">
        <f t="shared" si="20"/>
        <v>41025</v>
      </c>
      <c r="N184" s="102">
        <f t="shared" si="21"/>
        <v>53025</v>
      </c>
      <c r="O184" s="103">
        <f t="shared" si="22"/>
        <v>8888.8888888888887</v>
      </c>
      <c r="P184" s="104"/>
      <c r="Q184" s="105">
        <f t="shared" si="23"/>
        <v>66413.888888888891</v>
      </c>
      <c r="R184" s="106"/>
      <c r="S184" s="106"/>
      <c r="T184" s="106"/>
      <c r="U184" s="106"/>
      <c r="V184" s="106"/>
    </row>
    <row r="185" spans="1:22" x14ac:dyDescent="0.2">
      <c r="A185" s="95" t="s">
        <v>116</v>
      </c>
      <c r="B185" s="95">
        <v>600</v>
      </c>
      <c r="C185" s="96" t="s">
        <v>77</v>
      </c>
      <c r="D185" s="96" t="s">
        <v>207</v>
      </c>
      <c r="E185" s="96"/>
      <c r="F185" s="96" t="str">
        <f t="shared" si="17"/>
        <v>5-10 Years Street Life</v>
      </c>
      <c r="G185" s="97">
        <v>37</v>
      </c>
      <c r="H185" s="97">
        <v>1495</v>
      </c>
      <c r="I185" s="98"/>
      <c r="J185" s="99">
        <f t="shared" si="24"/>
        <v>6146.1111111111113</v>
      </c>
      <c r="K185" s="100">
        <f t="shared" si="18"/>
        <v>18438.333333333336</v>
      </c>
      <c r="L185" s="101">
        <f t="shared" si="19"/>
        <v>49168.888888888891</v>
      </c>
      <c r="M185" s="102">
        <f t="shared" si="20"/>
        <v>168096.13888888891</v>
      </c>
      <c r="N185" s="102">
        <f t="shared" si="21"/>
        <v>217265.02777777781</v>
      </c>
      <c r="O185" s="103">
        <f t="shared" si="22"/>
        <v>26577.777777777781</v>
      </c>
      <c r="P185" s="104"/>
      <c r="Q185" s="105">
        <f t="shared" si="23"/>
        <v>262281.13888888893</v>
      </c>
      <c r="R185" s="106"/>
      <c r="S185" s="106"/>
      <c r="T185" s="106"/>
      <c r="U185" s="106"/>
      <c r="V185" s="106"/>
    </row>
    <row r="186" spans="1:22" x14ac:dyDescent="0.2">
      <c r="A186" s="95" t="s">
        <v>116</v>
      </c>
      <c r="B186" s="95">
        <v>800</v>
      </c>
      <c r="C186" s="96" t="s">
        <v>77</v>
      </c>
      <c r="D186" s="96" t="s">
        <v>207</v>
      </c>
      <c r="E186" s="96"/>
      <c r="F186" s="96" t="str">
        <f t="shared" si="17"/>
        <v>5-10 Years Street Life</v>
      </c>
      <c r="G186" s="97">
        <v>28</v>
      </c>
      <c r="H186" s="97">
        <v>1190</v>
      </c>
      <c r="I186" s="98"/>
      <c r="J186" s="99">
        <f t="shared" si="24"/>
        <v>3702.2222222222222</v>
      </c>
      <c r="K186" s="100">
        <f t="shared" si="18"/>
        <v>11106.666666666666</v>
      </c>
      <c r="L186" s="101">
        <f t="shared" si="19"/>
        <v>29617.777777777777</v>
      </c>
      <c r="M186" s="102">
        <f t="shared" si="20"/>
        <v>101255.77777777778</v>
      </c>
      <c r="N186" s="102">
        <f t="shared" si="21"/>
        <v>130873.55555555556</v>
      </c>
      <c r="O186" s="103">
        <f t="shared" si="22"/>
        <v>21155.555555555555</v>
      </c>
      <c r="P186" s="104"/>
      <c r="Q186" s="105">
        <f t="shared" si="23"/>
        <v>163135.77777777778</v>
      </c>
      <c r="R186" s="106"/>
      <c r="S186" s="106"/>
      <c r="T186" s="106"/>
      <c r="U186" s="106"/>
      <c r="V186" s="106"/>
    </row>
    <row r="187" spans="1:22" x14ac:dyDescent="0.2">
      <c r="A187" s="95" t="s">
        <v>167</v>
      </c>
      <c r="B187" s="95" t="s">
        <v>158</v>
      </c>
      <c r="C187" s="96" t="s">
        <v>77</v>
      </c>
      <c r="D187" s="96" t="s">
        <v>207</v>
      </c>
      <c r="E187" s="96"/>
      <c r="F187" s="96" t="str">
        <f t="shared" si="17"/>
        <v>5-10 Years Street Life</v>
      </c>
      <c r="G187" s="97">
        <v>21</v>
      </c>
      <c r="H187" s="97">
        <v>845</v>
      </c>
      <c r="I187" s="98"/>
      <c r="J187" s="99">
        <f t="shared" si="24"/>
        <v>1971.6666666666667</v>
      </c>
      <c r="K187" s="100">
        <f t="shared" si="18"/>
        <v>5915</v>
      </c>
      <c r="L187" s="101">
        <f t="shared" si="19"/>
        <v>15773.333333333334</v>
      </c>
      <c r="M187" s="102">
        <f t="shared" si="20"/>
        <v>53925.083333333336</v>
      </c>
      <c r="N187" s="102">
        <f t="shared" si="21"/>
        <v>69698.416666666672</v>
      </c>
      <c r="O187" s="103">
        <f t="shared" si="22"/>
        <v>15022.222222222223</v>
      </c>
      <c r="P187" s="104"/>
      <c r="Q187" s="105">
        <f t="shared" si="23"/>
        <v>90635.638888888891</v>
      </c>
      <c r="R187" s="106"/>
      <c r="S187" s="106"/>
      <c r="T187" s="106"/>
      <c r="U187" s="106"/>
      <c r="V187" s="106"/>
    </row>
    <row r="188" spans="1:22" x14ac:dyDescent="0.2">
      <c r="A188" s="95" t="s">
        <v>242</v>
      </c>
      <c r="B188" s="95">
        <v>100</v>
      </c>
      <c r="C188" s="96" t="s">
        <v>61</v>
      </c>
      <c r="D188" s="96" t="s">
        <v>207</v>
      </c>
      <c r="E188" s="96"/>
      <c r="F188" s="96" t="str">
        <f t="shared" si="17"/>
        <v>5-10 Years Street Life</v>
      </c>
      <c r="G188" s="97">
        <v>21</v>
      </c>
      <c r="H188" s="97">
        <v>356</v>
      </c>
      <c r="I188" s="98"/>
      <c r="J188" s="99">
        <f t="shared" si="24"/>
        <v>830.66666666666663</v>
      </c>
      <c r="K188" s="100">
        <f t="shared" si="18"/>
        <v>2492</v>
      </c>
      <c r="L188" s="101">
        <f t="shared" si="19"/>
        <v>6645.333333333333</v>
      </c>
      <c r="M188" s="102">
        <f t="shared" si="20"/>
        <v>22718.733333333334</v>
      </c>
      <c r="N188" s="102">
        <f t="shared" si="21"/>
        <v>29364.066666666666</v>
      </c>
      <c r="O188" s="103">
        <f t="shared" si="22"/>
        <v>6328.8888888888887</v>
      </c>
      <c r="P188" s="104"/>
      <c r="Q188" s="105">
        <f t="shared" si="23"/>
        <v>38184.955555555556</v>
      </c>
      <c r="R188" s="106"/>
      <c r="S188" s="106"/>
      <c r="T188" s="106"/>
      <c r="U188" s="106"/>
      <c r="V188" s="106"/>
    </row>
    <row r="189" spans="1:22" x14ac:dyDescent="0.2">
      <c r="A189" s="95" t="s">
        <v>242</v>
      </c>
      <c r="B189" s="95">
        <v>200</v>
      </c>
      <c r="C189" s="96" t="s">
        <v>61</v>
      </c>
      <c r="D189" s="96" t="s">
        <v>207</v>
      </c>
      <c r="E189" s="96"/>
      <c r="F189" s="96" t="str">
        <f t="shared" si="17"/>
        <v>5-10 Years Street Life</v>
      </c>
      <c r="G189" s="97">
        <v>20</v>
      </c>
      <c r="H189" s="97">
        <v>332</v>
      </c>
      <c r="I189" s="98"/>
      <c r="J189" s="99">
        <f t="shared" si="24"/>
        <v>737.77777777777783</v>
      </c>
      <c r="K189" s="100">
        <f t="shared" si="18"/>
        <v>2213.3333333333335</v>
      </c>
      <c r="L189" s="101">
        <f t="shared" si="19"/>
        <v>5902.2222222222226</v>
      </c>
      <c r="M189" s="102">
        <f t="shared" si="20"/>
        <v>20178.222222222226</v>
      </c>
      <c r="N189" s="102">
        <f t="shared" si="21"/>
        <v>26080.444444444449</v>
      </c>
      <c r="O189" s="103">
        <f t="shared" si="22"/>
        <v>5902.2222222222217</v>
      </c>
      <c r="P189" s="104"/>
      <c r="Q189" s="105">
        <f t="shared" si="23"/>
        <v>34196.000000000007</v>
      </c>
      <c r="R189" s="106"/>
      <c r="S189" s="106"/>
      <c r="T189" s="106"/>
      <c r="U189" s="106"/>
      <c r="V189" s="106"/>
    </row>
    <row r="190" spans="1:22" x14ac:dyDescent="0.2">
      <c r="A190" s="95" t="s">
        <v>243</v>
      </c>
      <c r="B190" s="95">
        <v>5600</v>
      </c>
      <c r="C190" s="96" t="s">
        <v>61</v>
      </c>
      <c r="D190" s="96" t="s">
        <v>207</v>
      </c>
      <c r="E190" s="96"/>
      <c r="F190" s="96" t="str">
        <f t="shared" si="17"/>
        <v>5-10 Years Street Life</v>
      </c>
      <c r="G190" s="97">
        <v>32</v>
      </c>
      <c r="H190" s="97">
        <v>225</v>
      </c>
      <c r="I190" s="98"/>
      <c r="J190" s="99">
        <f t="shared" si="24"/>
        <v>800</v>
      </c>
      <c r="K190" s="100">
        <f t="shared" si="18"/>
        <v>2400</v>
      </c>
      <c r="L190" s="101">
        <f t="shared" si="19"/>
        <v>6400</v>
      </c>
      <c r="M190" s="102">
        <f t="shared" si="20"/>
        <v>21880</v>
      </c>
      <c r="N190" s="102">
        <f t="shared" si="21"/>
        <v>28280</v>
      </c>
      <c r="O190" s="103">
        <f t="shared" si="22"/>
        <v>4000.0000000000005</v>
      </c>
      <c r="P190" s="104"/>
      <c r="Q190" s="105">
        <f t="shared" si="23"/>
        <v>34680</v>
      </c>
      <c r="R190" s="106"/>
      <c r="S190" s="106"/>
      <c r="T190" s="106"/>
      <c r="U190" s="106"/>
      <c r="V190" s="106"/>
    </row>
    <row r="191" spans="1:22" ht="16.5" x14ac:dyDescent="0.2">
      <c r="A191" s="124" t="s">
        <v>338</v>
      </c>
      <c r="B191" s="124">
        <v>100</v>
      </c>
      <c r="C191" s="124" t="s">
        <v>77</v>
      </c>
      <c r="D191" s="125" t="s">
        <v>255</v>
      </c>
      <c r="E191" s="125"/>
      <c r="F191" s="125" t="str">
        <f t="shared" si="17"/>
        <v>10-15 Years Street Life</v>
      </c>
      <c r="G191" s="126">
        <v>21</v>
      </c>
      <c r="H191" s="126">
        <v>468</v>
      </c>
      <c r="I191" s="127"/>
      <c r="J191" s="128">
        <f t="shared" si="24"/>
        <v>1092</v>
      </c>
      <c r="K191" s="134">
        <f t="shared" si="18"/>
        <v>3276</v>
      </c>
      <c r="L191" s="130">
        <f t="shared" si="19"/>
        <v>8736</v>
      </c>
      <c r="M191" s="130">
        <f t="shared" si="20"/>
        <v>29866.2</v>
      </c>
      <c r="N191" s="130">
        <f t="shared" si="21"/>
        <v>38602.199999999997</v>
      </c>
      <c r="O191" s="130">
        <f t="shared" si="22"/>
        <v>8320</v>
      </c>
      <c r="P191" s="131"/>
      <c r="Q191" s="132">
        <f t="shared" si="23"/>
        <v>50198.2</v>
      </c>
      <c r="R191" s="133"/>
      <c r="S191" s="133"/>
      <c r="T191" s="133"/>
      <c r="U191" s="133"/>
      <c r="V191" s="133"/>
    </row>
    <row r="192" spans="1:22" ht="16.5" x14ac:dyDescent="0.2">
      <c r="A192" s="124" t="s">
        <v>339</v>
      </c>
      <c r="B192" s="124">
        <v>100</v>
      </c>
      <c r="C192" s="124" t="s">
        <v>61</v>
      </c>
      <c r="D192" s="125" t="s">
        <v>255</v>
      </c>
      <c r="E192" s="125"/>
      <c r="F192" s="125" t="str">
        <f t="shared" si="17"/>
        <v>10-15 Years Street Life</v>
      </c>
      <c r="G192" s="126">
        <v>20</v>
      </c>
      <c r="H192" s="126">
        <v>435</v>
      </c>
      <c r="I192" s="127"/>
      <c r="J192" s="128">
        <f t="shared" si="24"/>
        <v>966.66666666666663</v>
      </c>
      <c r="K192" s="134">
        <f t="shared" si="18"/>
        <v>2900</v>
      </c>
      <c r="L192" s="130">
        <f t="shared" si="19"/>
        <v>7733.333333333333</v>
      </c>
      <c r="M192" s="130">
        <f t="shared" si="20"/>
        <v>26438.333333333332</v>
      </c>
      <c r="N192" s="130">
        <f t="shared" si="21"/>
        <v>34171.666666666664</v>
      </c>
      <c r="O192" s="130">
        <f t="shared" si="22"/>
        <v>7733.333333333333</v>
      </c>
      <c r="P192" s="131"/>
      <c r="Q192" s="132">
        <f t="shared" si="23"/>
        <v>44805</v>
      </c>
      <c r="R192" s="133"/>
      <c r="S192" s="133"/>
      <c r="T192" s="133"/>
      <c r="U192" s="133"/>
      <c r="V192" s="133"/>
    </row>
    <row r="193" spans="1:22" ht="16.5" x14ac:dyDescent="0.2">
      <c r="A193" s="124" t="s">
        <v>339</v>
      </c>
      <c r="B193" s="124">
        <v>300</v>
      </c>
      <c r="C193" s="124" t="s">
        <v>61</v>
      </c>
      <c r="D193" s="125" t="s">
        <v>255</v>
      </c>
      <c r="E193" s="125"/>
      <c r="F193" s="125" t="str">
        <f t="shared" si="17"/>
        <v>10-15 Years Street Life</v>
      </c>
      <c r="G193" s="126">
        <v>20</v>
      </c>
      <c r="H193" s="126">
        <v>650</v>
      </c>
      <c r="I193" s="127"/>
      <c r="J193" s="128">
        <f t="shared" si="24"/>
        <v>1444.4444444444443</v>
      </c>
      <c r="K193" s="134">
        <f t="shared" si="18"/>
        <v>4333.333333333333</v>
      </c>
      <c r="L193" s="130">
        <f t="shared" si="19"/>
        <v>11555.555555555555</v>
      </c>
      <c r="M193" s="130">
        <f t="shared" si="20"/>
        <v>39505.555555555555</v>
      </c>
      <c r="N193" s="130">
        <f t="shared" si="21"/>
        <v>51061.111111111109</v>
      </c>
      <c r="O193" s="130">
        <f t="shared" si="22"/>
        <v>11555.555555555555</v>
      </c>
      <c r="P193" s="131"/>
      <c r="Q193" s="132">
        <f t="shared" si="23"/>
        <v>66950</v>
      </c>
      <c r="R193" s="133"/>
      <c r="S193" s="133"/>
      <c r="T193" s="133"/>
      <c r="U193" s="133"/>
      <c r="V193" s="133"/>
    </row>
    <row r="194" spans="1:22" ht="16.5" x14ac:dyDescent="0.2">
      <c r="A194" s="124" t="s">
        <v>340</v>
      </c>
      <c r="B194" s="124">
        <v>100</v>
      </c>
      <c r="C194" s="124" t="s">
        <v>61</v>
      </c>
      <c r="D194" s="125" t="s">
        <v>255</v>
      </c>
      <c r="E194" s="125"/>
      <c r="F194" s="125" t="str">
        <f t="shared" si="17"/>
        <v>10-15 Years Street Life</v>
      </c>
      <c r="G194" s="126">
        <v>20</v>
      </c>
      <c r="H194" s="126">
        <v>420</v>
      </c>
      <c r="I194" s="127"/>
      <c r="J194" s="128">
        <f t="shared" si="24"/>
        <v>933.33333333333337</v>
      </c>
      <c r="K194" s="134">
        <f t="shared" si="18"/>
        <v>2800</v>
      </c>
      <c r="L194" s="130">
        <f t="shared" si="19"/>
        <v>7466.666666666667</v>
      </c>
      <c r="M194" s="130">
        <f t="shared" si="20"/>
        <v>25526.666666666668</v>
      </c>
      <c r="N194" s="130">
        <f t="shared" si="21"/>
        <v>32993.333333333336</v>
      </c>
      <c r="O194" s="130">
        <f t="shared" si="22"/>
        <v>7466.666666666667</v>
      </c>
      <c r="P194" s="131"/>
      <c r="Q194" s="132">
        <f t="shared" si="23"/>
        <v>43260</v>
      </c>
      <c r="R194" s="133"/>
      <c r="S194" s="133"/>
      <c r="T194" s="133"/>
      <c r="U194" s="133"/>
      <c r="V194" s="133"/>
    </row>
    <row r="195" spans="1:22" ht="16.5" x14ac:dyDescent="0.2">
      <c r="A195" s="124" t="s">
        <v>340</v>
      </c>
      <c r="B195" s="124">
        <v>300</v>
      </c>
      <c r="C195" s="124" t="s">
        <v>61</v>
      </c>
      <c r="D195" s="125" t="s">
        <v>255</v>
      </c>
      <c r="E195" s="125"/>
      <c r="F195" s="125" t="str">
        <f t="shared" si="17"/>
        <v>10-15 Years Street Life</v>
      </c>
      <c r="G195" s="126">
        <v>20</v>
      </c>
      <c r="H195" s="126">
        <v>670</v>
      </c>
      <c r="I195" s="127"/>
      <c r="J195" s="128">
        <f t="shared" si="24"/>
        <v>1488.8888888888889</v>
      </c>
      <c r="K195" s="134">
        <f t="shared" si="18"/>
        <v>4466.666666666667</v>
      </c>
      <c r="L195" s="130">
        <f t="shared" si="19"/>
        <v>11911.111111111111</v>
      </c>
      <c r="M195" s="130">
        <f t="shared" si="20"/>
        <v>40721.111111111117</v>
      </c>
      <c r="N195" s="130">
        <f t="shared" si="21"/>
        <v>52632.222222222226</v>
      </c>
      <c r="O195" s="130">
        <f t="shared" si="22"/>
        <v>11911.111111111109</v>
      </c>
      <c r="P195" s="131"/>
      <c r="Q195" s="132">
        <f t="shared" si="23"/>
        <v>69010</v>
      </c>
      <c r="R195" s="133"/>
      <c r="S195" s="133"/>
      <c r="T195" s="133"/>
      <c r="U195" s="133"/>
      <c r="V195" s="133"/>
    </row>
    <row r="196" spans="1:22" x14ac:dyDescent="0.2">
      <c r="A196" s="125" t="s">
        <v>279</v>
      </c>
      <c r="B196" s="125">
        <v>100</v>
      </c>
      <c r="C196" s="125" t="s">
        <v>110</v>
      </c>
      <c r="D196" s="125" t="s">
        <v>255</v>
      </c>
      <c r="E196" s="125"/>
      <c r="F196" s="125" t="str">
        <f t="shared" si="17"/>
        <v>10-15 Years Street Life</v>
      </c>
      <c r="G196" s="125">
        <v>22</v>
      </c>
      <c r="H196" s="125">
        <v>580</v>
      </c>
      <c r="I196" s="125"/>
      <c r="J196" s="137">
        <f t="shared" si="24"/>
        <v>1417.7777777777778</v>
      </c>
      <c r="K196" s="138">
        <f t="shared" si="18"/>
        <v>4253.3333333333339</v>
      </c>
      <c r="L196" s="139">
        <f t="shared" si="19"/>
        <v>11342.222222222223</v>
      </c>
      <c r="M196" s="139">
        <f t="shared" si="20"/>
        <v>38776.222222222226</v>
      </c>
      <c r="N196" s="139">
        <f t="shared" si="21"/>
        <v>50118.444444444453</v>
      </c>
      <c r="O196" s="139">
        <f t="shared" si="22"/>
        <v>10311.111111111111</v>
      </c>
      <c r="P196" s="139"/>
      <c r="Q196" s="139">
        <f t="shared" si="23"/>
        <v>64682.888888888898</v>
      </c>
      <c r="R196" s="133"/>
      <c r="S196" s="133"/>
      <c r="T196" s="133"/>
      <c r="U196" s="133"/>
      <c r="V196" s="133"/>
    </row>
    <row r="197" spans="1:22" x14ac:dyDescent="0.2">
      <c r="A197" s="124" t="s">
        <v>269</v>
      </c>
      <c r="B197" s="124" t="s">
        <v>270</v>
      </c>
      <c r="C197" s="124" t="s">
        <v>169</v>
      </c>
      <c r="D197" s="125" t="s">
        <v>255</v>
      </c>
      <c r="E197" s="125"/>
      <c r="F197" s="125" t="str">
        <f t="shared" si="17"/>
        <v>10-15 Years Street Life</v>
      </c>
      <c r="G197" s="126">
        <v>30</v>
      </c>
      <c r="H197" s="126">
        <v>1865</v>
      </c>
      <c r="I197" s="127"/>
      <c r="J197" s="128">
        <f t="shared" si="24"/>
        <v>6216.666666666667</v>
      </c>
      <c r="K197" s="129">
        <f t="shared" si="18"/>
        <v>18650</v>
      </c>
      <c r="L197" s="130">
        <f t="shared" si="19"/>
        <v>49733.333333333336</v>
      </c>
      <c r="M197" s="130">
        <f t="shared" si="20"/>
        <v>170025.83333333334</v>
      </c>
      <c r="N197" s="130">
        <f t="shared" si="21"/>
        <v>219759.16666666669</v>
      </c>
      <c r="O197" s="130">
        <f t="shared" si="22"/>
        <v>33155.555555555555</v>
      </c>
      <c r="P197" s="131"/>
      <c r="Q197" s="132">
        <f t="shared" si="23"/>
        <v>271564.72222222225</v>
      </c>
      <c r="R197" s="133"/>
      <c r="S197" s="133"/>
      <c r="T197" s="133"/>
      <c r="U197" s="133"/>
      <c r="V197" s="133"/>
    </row>
    <row r="198" spans="1:22" x14ac:dyDescent="0.2">
      <c r="A198" s="124" t="s">
        <v>256</v>
      </c>
      <c r="B198" s="124">
        <v>100</v>
      </c>
      <c r="C198" s="124" t="s">
        <v>77</v>
      </c>
      <c r="D198" s="125" t="s">
        <v>255</v>
      </c>
      <c r="E198" s="125"/>
      <c r="F198" s="125" t="str">
        <f t="shared" si="17"/>
        <v>10-15 Years Street Life</v>
      </c>
      <c r="G198" s="126">
        <v>22</v>
      </c>
      <c r="H198" s="126">
        <v>196</v>
      </c>
      <c r="I198" s="127"/>
      <c r="J198" s="128">
        <f t="shared" si="24"/>
        <v>479.11111111111109</v>
      </c>
      <c r="K198" s="129">
        <f t="shared" si="18"/>
        <v>1437.3333333333333</v>
      </c>
      <c r="L198" s="130">
        <f t="shared" si="19"/>
        <v>3832.8888888888887</v>
      </c>
      <c r="M198" s="130">
        <f t="shared" si="20"/>
        <v>13103.68888888889</v>
      </c>
      <c r="N198" s="130">
        <f t="shared" si="21"/>
        <v>16936.577777777777</v>
      </c>
      <c r="O198" s="130">
        <f t="shared" si="22"/>
        <v>3484.4444444444443</v>
      </c>
      <c r="P198" s="131"/>
      <c r="Q198" s="132">
        <f t="shared" si="23"/>
        <v>21858.355555555554</v>
      </c>
      <c r="R198" s="133"/>
      <c r="S198" s="133"/>
      <c r="T198" s="133"/>
      <c r="U198" s="133"/>
      <c r="V198" s="133"/>
    </row>
    <row r="199" spans="1:22" x14ac:dyDescent="0.2">
      <c r="A199" s="124" t="s">
        <v>271</v>
      </c>
      <c r="B199" s="124">
        <v>100</v>
      </c>
      <c r="C199" s="124" t="s">
        <v>169</v>
      </c>
      <c r="D199" s="125" t="s">
        <v>255</v>
      </c>
      <c r="E199" s="125"/>
      <c r="F199" s="125" t="str">
        <f t="shared" si="17"/>
        <v>10-15 Years Street Life</v>
      </c>
      <c r="G199" s="126">
        <v>29</v>
      </c>
      <c r="H199" s="126">
        <v>360</v>
      </c>
      <c r="I199" s="127"/>
      <c r="J199" s="128">
        <f t="shared" si="24"/>
        <v>1160</v>
      </c>
      <c r="K199" s="129">
        <f t="shared" si="18"/>
        <v>3480</v>
      </c>
      <c r="L199" s="130">
        <f t="shared" si="19"/>
        <v>9280</v>
      </c>
      <c r="M199" s="130">
        <f t="shared" si="20"/>
        <v>31726</v>
      </c>
      <c r="N199" s="130">
        <f t="shared" si="21"/>
        <v>41006</v>
      </c>
      <c r="O199" s="130">
        <f t="shared" si="22"/>
        <v>6400</v>
      </c>
      <c r="P199" s="131"/>
      <c r="Q199" s="132">
        <f t="shared" si="23"/>
        <v>50886</v>
      </c>
      <c r="R199" s="133"/>
      <c r="S199" s="133"/>
      <c r="T199" s="133"/>
      <c r="U199" s="133"/>
      <c r="V199" s="133"/>
    </row>
    <row r="200" spans="1:22" x14ac:dyDescent="0.2">
      <c r="A200" s="124" t="s">
        <v>201</v>
      </c>
      <c r="B200" s="124">
        <v>600</v>
      </c>
      <c r="C200" s="124" t="s">
        <v>110</v>
      </c>
      <c r="D200" s="125" t="s">
        <v>255</v>
      </c>
      <c r="E200" s="125"/>
      <c r="F200" s="125" t="str">
        <f t="shared" si="17"/>
        <v>10-15 Years Street Life</v>
      </c>
      <c r="G200" s="126">
        <v>29</v>
      </c>
      <c r="H200" s="126">
        <v>310</v>
      </c>
      <c r="I200" s="127"/>
      <c r="J200" s="128">
        <f t="shared" si="24"/>
        <v>998.88888888888891</v>
      </c>
      <c r="K200" s="129">
        <f t="shared" si="18"/>
        <v>2996.666666666667</v>
      </c>
      <c r="L200" s="130">
        <f t="shared" si="19"/>
        <v>7991.1111111111113</v>
      </c>
      <c r="M200" s="130">
        <f t="shared" si="20"/>
        <v>27319.611111111113</v>
      </c>
      <c r="N200" s="130">
        <f t="shared" si="21"/>
        <v>35310.722222222226</v>
      </c>
      <c r="O200" s="130">
        <f t="shared" si="22"/>
        <v>5511.1111111111113</v>
      </c>
      <c r="P200" s="131"/>
      <c r="Q200" s="132">
        <f t="shared" si="23"/>
        <v>43818.5</v>
      </c>
      <c r="R200" s="133"/>
      <c r="S200" s="133"/>
      <c r="T200" s="133"/>
      <c r="U200" s="133"/>
      <c r="V200" s="133"/>
    </row>
    <row r="201" spans="1:22" x14ac:dyDescent="0.2">
      <c r="A201" s="124" t="s">
        <v>257</v>
      </c>
      <c r="B201" s="124" t="s">
        <v>258</v>
      </c>
      <c r="C201" s="124" t="s">
        <v>77</v>
      </c>
      <c r="D201" s="125" t="s">
        <v>255</v>
      </c>
      <c r="E201" s="125"/>
      <c r="F201" s="125" t="str">
        <f t="shared" si="17"/>
        <v>10-15 Years Street Life</v>
      </c>
      <c r="G201" s="126">
        <v>20</v>
      </c>
      <c r="H201" s="126">
        <v>3070</v>
      </c>
      <c r="I201" s="127"/>
      <c r="J201" s="128">
        <f t="shared" si="24"/>
        <v>6822.2222222222226</v>
      </c>
      <c r="K201" s="129">
        <f t="shared" si="18"/>
        <v>20466.666666666668</v>
      </c>
      <c r="L201" s="130">
        <f t="shared" si="19"/>
        <v>54577.777777777781</v>
      </c>
      <c r="M201" s="130">
        <f t="shared" si="20"/>
        <v>186587.77777777781</v>
      </c>
      <c r="N201" s="130">
        <f t="shared" si="21"/>
        <v>241165.55555555559</v>
      </c>
      <c r="O201" s="130">
        <f t="shared" si="22"/>
        <v>54577.777777777781</v>
      </c>
      <c r="P201" s="131"/>
      <c r="Q201" s="132">
        <f t="shared" si="23"/>
        <v>316210.00000000006</v>
      </c>
      <c r="R201" s="133"/>
      <c r="S201" s="133"/>
      <c r="T201" s="133"/>
      <c r="U201" s="133"/>
      <c r="V201" s="133"/>
    </row>
    <row r="202" spans="1:22" x14ac:dyDescent="0.2">
      <c r="A202" s="124" t="s">
        <v>128</v>
      </c>
      <c r="B202" s="124" t="s">
        <v>142</v>
      </c>
      <c r="C202" s="124" t="s">
        <v>169</v>
      </c>
      <c r="D202" s="125" t="s">
        <v>255</v>
      </c>
      <c r="E202" s="125"/>
      <c r="F202" s="125" t="str">
        <f t="shared" si="17"/>
        <v>10-15 Years Street Life</v>
      </c>
      <c r="G202" s="126">
        <v>29</v>
      </c>
      <c r="H202" s="126">
        <v>1015</v>
      </c>
      <c r="I202" s="127"/>
      <c r="J202" s="128">
        <f t="shared" si="24"/>
        <v>3270.5555555555557</v>
      </c>
      <c r="K202" s="129">
        <f t="shared" si="18"/>
        <v>9811.6666666666679</v>
      </c>
      <c r="L202" s="130">
        <f t="shared" si="19"/>
        <v>26164.444444444445</v>
      </c>
      <c r="M202" s="130">
        <f t="shared" si="20"/>
        <v>89449.694444444453</v>
      </c>
      <c r="N202" s="130">
        <f t="shared" si="21"/>
        <v>115614.13888888891</v>
      </c>
      <c r="O202" s="130">
        <f t="shared" si="22"/>
        <v>18044.444444444445</v>
      </c>
      <c r="P202" s="131"/>
      <c r="Q202" s="132">
        <f t="shared" si="23"/>
        <v>143470.25</v>
      </c>
      <c r="R202" s="133"/>
      <c r="S202" s="133"/>
      <c r="T202" s="133"/>
      <c r="U202" s="133"/>
      <c r="V202" s="133"/>
    </row>
    <row r="203" spans="1:22" x14ac:dyDescent="0.2">
      <c r="A203" s="124" t="s">
        <v>259</v>
      </c>
      <c r="B203" s="124">
        <v>800</v>
      </c>
      <c r="C203" s="124" t="s">
        <v>77</v>
      </c>
      <c r="D203" s="125" t="s">
        <v>255</v>
      </c>
      <c r="E203" s="125"/>
      <c r="F203" s="125" t="str">
        <f t="shared" si="17"/>
        <v>10-15 Years Street Life</v>
      </c>
      <c r="G203" s="126">
        <v>20</v>
      </c>
      <c r="H203" s="126">
        <v>290</v>
      </c>
      <c r="I203" s="127"/>
      <c r="J203" s="128">
        <f t="shared" si="24"/>
        <v>644.44444444444446</v>
      </c>
      <c r="K203" s="129">
        <f t="shared" si="18"/>
        <v>1933.3333333333335</v>
      </c>
      <c r="L203" s="130">
        <f t="shared" si="19"/>
        <v>5155.5555555555557</v>
      </c>
      <c r="M203" s="130">
        <f t="shared" si="20"/>
        <v>17625.555555555558</v>
      </c>
      <c r="N203" s="130">
        <f t="shared" si="21"/>
        <v>22781.111111111113</v>
      </c>
      <c r="O203" s="130">
        <f t="shared" si="22"/>
        <v>5155.5555555555557</v>
      </c>
      <c r="P203" s="131"/>
      <c r="Q203" s="132">
        <f t="shared" si="23"/>
        <v>29870</v>
      </c>
      <c r="R203" s="133"/>
      <c r="S203" s="133"/>
      <c r="T203" s="133"/>
      <c r="U203" s="133"/>
      <c r="V203" s="133"/>
    </row>
    <row r="204" spans="1:22" x14ac:dyDescent="0.2">
      <c r="A204" s="124" t="s">
        <v>260</v>
      </c>
      <c r="B204" s="124">
        <v>100</v>
      </c>
      <c r="C204" s="125" t="s">
        <v>77</v>
      </c>
      <c r="D204" s="125" t="s">
        <v>255</v>
      </c>
      <c r="E204" s="125"/>
      <c r="F204" s="125" t="str">
        <f t="shared" ref="F204:F244" si="25">LOOKUP(D204,$AB$9:$AC$13)</f>
        <v>10-15 Years Street Life</v>
      </c>
      <c r="G204" s="126">
        <v>21</v>
      </c>
      <c r="H204" s="126">
        <v>179</v>
      </c>
      <c r="I204" s="127"/>
      <c r="J204" s="128">
        <f t="shared" si="24"/>
        <v>417.66666666666669</v>
      </c>
      <c r="K204" s="129">
        <f t="shared" ref="K204:K244" si="26">J204*$K$8</f>
        <v>1253</v>
      </c>
      <c r="L204" s="130">
        <f t="shared" ref="L204:L244" si="27">J204*$L$8</f>
        <v>3341.3333333333335</v>
      </c>
      <c r="M204" s="130">
        <f t="shared" ref="M204:M244" si="28">J204*$M$8</f>
        <v>11423.183333333334</v>
      </c>
      <c r="N204" s="130">
        <f t="shared" ref="N204:N244" si="29">M204+L204</f>
        <v>14764.516666666668</v>
      </c>
      <c r="O204" s="130">
        <f t="shared" ref="O204:O244" si="30">(((((H204*4)*2)/27)*$O$8)*2)</f>
        <v>3182.2222222222222</v>
      </c>
      <c r="P204" s="131"/>
      <c r="Q204" s="132">
        <f t="shared" ref="Q204:Q244" si="31">O204+N204+K204+$C$9+P204</f>
        <v>19199.738888888889</v>
      </c>
      <c r="R204" s="133"/>
      <c r="S204" s="133"/>
      <c r="T204" s="133"/>
      <c r="U204" s="133"/>
      <c r="V204" s="133"/>
    </row>
    <row r="205" spans="1:22" x14ac:dyDescent="0.2">
      <c r="A205" s="124" t="s">
        <v>272</v>
      </c>
      <c r="B205" s="124">
        <v>600</v>
      </c>
      <c r="C205" s="125" t="s">
        <v>169</v>
      </c>
      <c r="D205" s="125" t="s">
        <v>255</v>
      </c>
      <c r="E205" s="125"/>
      <c r="F205" s="125" t="str">
        <f t="shared" si="25"/>
        <v>10-15 Years Street Life</v>
      </c>
      <c r="G205" s="126">
        <v>20</v>
      </c>
      <c r="H205" s="126">
        <v>500</v>
      </c>
      <c r="I205" s="127"/>
      <c r="J205" s="128">
        <f t="shared" si="24"/>
        <v>1111.1111111111111</v>
      </c>
      <c r="K205" s="129">
        <f t="shared" si="26"/>
        <v>3333.333333333333</v>
      </c>
      <c r="L205" s="130">
        <f t="shared" si="27"/>
        <v>8888.8888888888887</v>
      </c>
      <c r="M205" s="130">
        <f t="shared" si="28"/>
        <v>30388.888888888891</v>
      </c>
      <c r="N205" s="130">
        <f t="shared" si="29"/>
        <v>39277.777777777781</v>
      </c>
      <c r="O205" s="130">
        <f t="shared" si="30"/>
        <v>8888.8888888888887</v>
      </c>
      <c r="P205" s="131"/>
      <c r="Q205" s="132">
        <f t="shared" si="31"/>
        <v>51500.000000000007</v>
      </c>
      <c r="R205" s="133"/>
      <c r="S205" s="133"/>
      <c r="T205" s="133"/>
      <c r="U205" s="133"/>
      <c r="V205" s="133"/>
    </row>
    <row r="206" spans="1:22" x14ac:dyDescent="0.2">
      <c r="A206" s="124" t="s">
        <v>133</v>
      </c>
      <c r="B206" s="124" t="s">
        <v>273</v>
      </c>
      <c r="C206" s="125" t="s">
        <v>169</v>
      </c>
      <c r="D206" s="124" t="s">
        <v>255</v>
      </c>
      <c r="E206" s="124"/>
      <c r="F206" s="125" t="str">
        <f t="shared" si="25"/>
        <v>10-15 Years Street Life</v>
      </c>
      <c r="G206" s="126">
        <v>30</v>
      </c>
      <c r="H206" s="126">
        <v>1002</v>
      </c>
      <c r="I206" s="127"/>
      <c r="J206" s="128">
        <f t="shared" si="24"/>
        <v>3340</v>
      </c>
      <c r="K206" s="129">
        <f t="shared" si="26"/>
        <v>10020</v>
      </c>
      <c r="L206" s="130">
        <f t="shared" si="27"/>
        <v>26720</v>
      </c>
      <c r="M206" s="130">
        <f t="shared" si="28"/>
        <v>91349</v>
      </c>
      <c r="N206" s="130">
        <f t="shared" si="29"/>
        <v>118069</v>
      </c>
      <c r="O206" s="130">
        <f t="shared" si="30"/>
        <v>17813.333333333336</v>
      </c>
      <c r="P206" s="131"/>
      <c r="Q206" s="132">
        <f t="shared" si="31"/>
        <v>145902.33333333334</v>
      </c>
      <c r="R206" s="133"/>
      <c r="S206" s="133"/>
      <c r="T206" s="133"/>
      <c r="U206" s="133"/>
      <c r="V206" s="133"/>
    </row>
    <row r="207" spans="1:22" x14ac:dyDescent="0.2">
      <c r="A207" s="124" t="s">
        <v>261</v>
      </c>
      <c r="B207" s="124">
        <v>100</v>
      </c>
      <c r="C207" s="125" t="s">
        <v>77</v>
      </c>
      <c r="D207" s="125" t="s">
        <v>255</v>
      </c>
      <c r="E207" s="125"/>
      <c r="F207" s="125" t="str">
        <f t="shared" si="25"/>
        <v>10-15 Years Street Life</v>
      </c>
      <c r="G207" s="126">
        <v>30</v>
      </c>
      <c r="H207" s="126">
        <v>448</v>
      </c>
      <c r="I207" s="127"/>
      <c r="J207" s="128">
        <f t="shared" si="24"/>
        <v>1493.3333333333333</v>
      </c>
      <c r="K207" s="129">
        <f t="shared" si="26"/>
        <v>4480</v>
      </c>
      <c r="L207" s="130">
        <f t="shared" si="27"/>
        <v>11946.666666666666</v>
      </c>
      <c r="M207" s="130">
        <f t="shared" si="28"/>
        <v>40842.666666666664</v>
      </c>
      <c r="N207" s="130">
        <f t="shared" si="29"/>
        <v>52789.333333333328</v>
      </c>
      <c r="O207" s="130">
        <f t="shared" si="30"/>
        <v>7964.4444444444443</v>
      </c>
      <c r="P207" s="131"/>
      <c r="Q207" s="132">
        <f t="shared" si="31"/>
        <v>65233.777777777774</v>
      </c>
      <c r="R207" s="133"/>
      <c r="S207" s="133"/>
      <c r="T207" s="133"/>
      <c r="U207" s="133"/>
      <c r="V207" s="133"/>
    </row>
    <row r="208" spans="1:22" x14ac:dyDescent="0.2">
      <c r="A208" s="124" t="s">
        <v>262</v>
      </c>
      <c r="B208" s="124">
        <v>200</v>
      </c>
      <c r="C208" s="125" t="s">
        <v>77</v>
      </c>
      <c r="D208" s="125" t="s">
        <v>255</v>
      </c>
      <c r="E208" s="125"/>
      <c r="F208" s="125" t="str">
        <f t="shared" si="25"/>
        <v>10-15 Years Street Life</v>
      </c>
      <c r="G208" s="126">
        <v>30</v>
      </c>
      <c r="H208" s="126">
        <v>500</v>
      </c>
      <c r="I208" s="127"/>
      <c r="J208" s="128">
        <f t="shared" si="24"/>
        <v>1666.6666666666667</v>
      </c>
      <c r="K208" s="129">
        <f t="shared" si="26"/>
        <v>5000</v>
      </c>
      <c r="L208" s="130">
        <f t="shared" si="27"/>
        <v>13333.333333333334</v>
      </c>
      <c r="M208" s="130">
        <f t="shared" si="28"/>
        <v>45583.333333333336</v>
      </c>
      <c r="N208" s="130">
        <f t="shared" si="29"/>
        <v>58916.666666666672</v>
      </c>
      <c r="O208" s="130">
        <f t="shared" si="30"/>
        <v>8888.8888888888887</v>
      </c>
      <c r="P208" s="131"/>
      <c r="Q208" s="132">
        <f t="shared" si="31"/>
        <v>72805.555555555562</v>
      </c>
      <c r="R208" s="133"/>
      <c r="S208" s="133"/>
      <c r="T208" s="133"/>
      <c r="U208" s="133"/>
      <c r="V208" s="133"/>
    </row>
    <row r="209" spans="1:22" x14ac:dyDescent="0.2">
      <c r="A209" s="124" t="s">
        <v>278</v>
      </c>
      <c r="B209" s="124">
        <v>200</v>
      </c>
      <c r="C209" s="125" t="s">
        <v>61</v>
      </c>
      <c r="D209" s="124" t="s">
        <v>255</v>
      </c>
      <c r="E209" s="124"/>
      <c r="F209" s="125" t="str">
        <f t="shared" si="25"/>
        <v>10-15 Years Street Life</v>
      </c>
      <c r="G209" s="126">
        <v>27</v>
      </c>
      <c r="H209" s="127">
        <v>285</v>
      </c>
      <c r="I209" s="127"/>
      <c r="J209" s="128">
        <f t="shared" si="24"/>
        <v>855</v>
      </c>
      <c r="K209" s="129">
        <f t="shared" si="26"/>
        <v>2565</v>
      </c>
      <c r="L209" s="130">
        <f t="shared" si="27"/>
        <v>6840</v>
      </c>
      <c r="M209" s="130">
        <f t="shared" si="28"/>
        <v>23384.25</v>
      </c>
      <c r="N209" s="130">
        <f t="shared" si="29"/>
        <v>30224.25</v>
      </c>
      <c r="O209" s="130">
        <f t="shared" si="30"/>
        <v>5066.666666666667</v>
      </c>
      <c r="P209" s="131"/>
      <c r="Q209" s="132">
        <f t="shared" si="31"/>
        <v>37855.916666666664</v>
      </c>
      <c r="R209" s="133"/>
      <c r="S209" s="133"/>
      <c r="T209" s="133"/>
      <c r="U209" s="133"/>
      <c r="V209" s="133"/>
    </row>
    <row r="210" spans="1:22" x14ac:dyDescent="0.2">
      <c r="A210" s="124" t="s">
        <v>263</v>
      </c>
      <c r="B210" s="124">
        <v>600</v>
      </c>
      <c r="C210" s="125" t="s">
        <v>77</v>
      </c>
      <c r="D210" s="125" t="s">
        <v>255</v>
      </c>
      <c r="E210" s="125"/>
      <c r="F210" s="125" t="str">
        <f t="shared" si="25"/>
        <v>10-15 Years Street Life</v>
      </c>
      <c r="G210" s="126">
        <v>22</v>
      </c>
      <c r="H210" s="126">
        <v>625</v>
      </c>
      <c r="I210" s="127"/>
      <c r="J210" s="128">
        <f t="shared" si="24"/>
        <v>1527.7777777777778</v>
      </c>
      <c r="K210" s="129">
        <f t="shared" si="26"/>
        <v>4583.3333333333339</v>
      </c>
      <c r="L210" s="130">
        <f t="shared" si="27"/>
        <v>12222.222222222223</v>
      </c>
      <c r="M210" s="130">
        <f t="shared" si="28"/>
        <v>41784.722222222226</v>
      </c>
      <c r="N210" s="130">
        <f t="shared" si="29"/>
        <v>54006.944444444453</v>
      </c>
      <c r="O210" s="130">
        <f t="shared" si="30"/>
        <v>11111.111111111111</v>
      </c>
      <c r="P210" s="131"/>
      <c r="Q210" s="132">
        <f t="shared" si="31"/>
        <v>69701.388888888891</v>
      </c>
      <c r="R210" s="133"/>
      <c r="S210" s="133"/>
      <c r="T210" s="133"/>
      <c r="U210" s="133"/>
      <c r="V210" s="133"/>
    </row>
    <row r="211" spans="1:22" x14ac:dyDescent="0.2">
      <c r="A211" s="124" t="s">
        <v>264</v>
      </c>
      <c r="B211" s="124" t="s">
        <v>265</v>
      </c>
      <c r="C211" s="125" t="s">
        <v>77</v>
      </c>
      <c r="D211" s="125" t="s">
        <v>255</v>
      </c>
      <c r="E211" s="125"/>
      <c r="F211" s="125" t="str">
        <f t="shared" si="25"/>
        <v>10-15 Years Street Life</v>
      </c>
      <c r="G211" s="126">
        <v>22</v>
      </c>
      <c r="H211" s="126">
        <v>2180</v>
      </c>
      <c r="I211" s="127"/>
      <c r="J211" s="128">
        <f t="shared" si="24"/>
        <v>5328.8888888888887</v>
      </c>
      <c r="K211" s="129">
        <f t="shared" si="26"/>
        <v>15986.666666666666</v>
      </c>
      <c r="L211" s="130">
        <f t="shared" si="27"/>
        <v>42631.111111111109</v>
      </c>
      <c r="M211" s="130">
        <f t="shared" si="28"/>
        <v>145745.11111111112</v>
      </c>
      <c r="N211" s="130">
        <f t="shared" si="29"/>
        <v>188376.22222222225</v>
      </c>
      <c r="O211" s="130">
        <f t="shared" si="30"/>
        <v>38755.555555555562</v>
      </c>
      <c r="P211" s="131"/>
      <c r="Q211" s="132">
        <f t="shared" si="31"/>
        <v>243118.44444444447</v>
      </c>
      <c r="R211" s="133"/>
      <c r="S211" s="133"/>
      <c r="T211" s="133"/>
      <c r="U211" s="133"/>
      <c r="V211" s="133"/>
    </row>
    <row r="212" spans="1:22" x14ac:dyDescent="0.2">
      <c r="A212" s="124" t="s">
        <v>274</v>
      </c>
      <c r="B212" s="124">
        <v>200</v>
      </c>
      <c r="C212" s="125" t="s">
        <v>169</v>
      </c>
      <c r="D212" s="125" t="s">
        <v>255</v>
      </c>
      <c r="E212" s="125"/>
      <c r="F212" s="125" t="str">
        <f t="shared" si="25"/>
        <v>10-15 Years Street Life</v>
      </c>
      <c r="G212" s="126">
        <v>30</v>
      </c>
      <c r="H212" s="126">
        <v>294</v>
      </c>
      <c r="I212" s="127"/>
      <c r="J212" s="128">
        <f t="shared" si="24"/>
        <v>980</v>
      </c>
      <c r="K212" s="129">
        <f t="shared" si="26"/>
        <v>2940</v>
      </c>
      <c r="L212" s="130">
        <f t="shared" si="27"/>
        <v>7840</v>
      </c>
      <c r="M212" s="130">
        <f t="shared" si="28"/>
        <v>26803</v>
      </c>
      <c r="N212" s="130">
        <f t="shared" si="29"/>
        <v>34643</v>
      </c>
      <c r="O212" s="130">
        <f t="shared" si="30"/>
        <v>5226.666666666667</v>
      </c>
      <c r="P212" s="131"/>
      <c r="Q212" s="132">
        <f t="shared" si="31"/>
        <v>42809.666666666664</v>
      </c>
      <c r="R212" s="133"/>
      <c r="S212" s="133"/>
      <c r="T212" s="133"/>
      <c r="U212" s="133"/>
      <c r="V212" s="133"/>
    </row>
    <row r="213" spans="1:22" x14ac:dyDescent="0.2">
      <c r="A213" s="124" t="s">
        <v>275</v>
      </c>
      <c r="B213" s="124">
        <v>600</v>
      </c>
      <c r="C213" s="125" t="s">
        <v>169</v>
      </c>
      <c r="D213" s="125" t="s">
        <v>255</v>
      </c>
      <c r="E213" s="125"/>
      <c r="F213" s="125" t="str">
        <f t="shared" si="25"/>
        <v>10-15 Years Street Life</v>
      </c>
      <c r="G213" s="126">
        <v>29</v>
      </c>
      <c r="H213" s="126">
        <v>600</v>
      </c>
      <c r="I213" s="127"/>
      <c r="J213" s="128">
        <f t="shared" si="24"/>
        <v>1933.3333333333333</v>
      </c>
      <c r="K213" s="129">
        <f t="shared" si="26"/>
        <v>5800</v>
      </c>
      <c r="L213" s="130">
        <f t="shared" si="27"/>
        <v>15466.666666666666</v>
      </c>
      <c r="M213" s="130">
        <f t="shared" si="28"/>
        <v>52876.666666666664</v>
      </c>
      <c r="N213" s="130">
        <f t="shared" si="29"/>
        <v>68343.333333333328</v>
      </c>
      <c r="O213" s="130">
        <f t="shared" si="30"/>
        <v>10666.666666666666</v>
      </c>
      <c r="P213" s="131"/>
      <c r="Q213" s="132">
        <f t="shared" si="31"/>
        <v>84810</v>
      </c>
      <c r="R213" s="133"/>
      <c r="S213" s="133"/>
      <c r="T213" s="133"/>
      <c r="U213" s="133"/>
      <c r="V213" s="133"/>
    </row>
    <row r="214" spans="1:22" x14ac:dyDescent="0.2">
      <c r="A214" s="124" t="s">
        <v>276</v>
      </c>
      <c r="B214" s="124">
        <v>700</v>
      </c>
      <c r="C214" s="125" t="s">
        <v>169</v>
      </c>
      <c r="D214" s="125" t="s">
        <v>255</v>
      </c>
      <c r="E214" s="125"/>
      <c r="F214" s="125" t="str">
        <f t="shared" si="25"/>
        <v>10-15 Years Street Life</v>
      </c>
      <c r="G214" s="126">
        <v>29</v>
      </c>
      <c r="H214" s="126">
        <v>442</v>
      </c>
      <c r="I214" s="127"/>
      <c r="J214" s="128">
        <f t="shared" si="24"/>
        <v>1424.2222222222222</v>
      </c>
      <c r="K214" s="129">
        <f t="shared" si="26"/>
        <v>4272.6666666666661</v>
      </c>
      <c r="L214" s="130">
        <f t="shared" si="27"/>
        <v>11393.777777777777</v>
      </c>
      <c r="M214" s="130">
        <f t="shared" si="28"/>
        <v>38952.477777777778</v>
      </c>
      <c r="N214" s="130">
        <f t="shared" si="29"/>
        <v>50346.255555555559</v>
      </c>
      <c r="O214" s="130">
        <f t="shared" si="30"/>
        <v>7857.7777777777774</v>
      </c>
      <c r="P214" s="131"/>
      <c r="Q214" s="132">
        <f t="shared" si="31"/>
        <v>62476.700000000004</v>
      </c>
      <c r="R214" s="133"/>
      <c r="S214" s="133"/>
      <c r="T214" s="133"/>
      <c r="U214" s="133"/>
      <c r="V214" s="133"/>
    </row>
    <row r="215" spans="1:22" x14ac:dyDescent="0.2">
      <c r="A215" s="124" t="s">
        <v>277</v>
      </c>
      <c r="B215" s="124" t="s">
        <v>132</v>
      </c>
      <c r="C215" s="125" t="s">
        <v>169</v>
      </c>
      <c r="D215" s="125" t="s">
        <v>255</v>
      </c>
      <c r="E215" s="125"/>
      <c r="F215" s="125" t="str">
        <f t="shared" si="25"/>
        <v>10-15 Years Street Life</v>
      </c>
      <c r="G215" s="126">
        <v>29</v>
      </c>
      <c r="H215" s="126">
        <v>1058</v>
      </c>
      <c r="I215" s="127"/>
      <c r="J215" s="128">
        <f t="shared" si="24"/>
        <v>3409.1111111111113</v>
      </c>
      <c r="K215" s="129">
        <f t="shared" si="26"/>
        <v>10227.333333333334</v>
      </c>
      <c r="L215" s="130">
        <f t="shared" si="27"/>
        <v>27272.888888888891</v>
      </c>
      <c r="M215" s="130">
        <f t="shared" si="28"/>
        <v>93239.188888888893</v>
      </c>
      <c r="N215" s="130">
        <f t="shared" si="29"/>
        <v>120512.07777777778</v>
      </c>
      <c r="O215" s="130">
        <f t="shared" si="30"/>
        <v>18808.888888888887</v>
      </c>
      <c r="P215" s="131"/>
      <c r="Q215" s="132">
        <f t="shared" si="31"/>
        <v>149548.30000000002</v>
      </c>
      <c r="R215" s="133"/>
      <c r="S215" s="133"/>
      <c r="T215" s="133"/>
      <c r="U215" s="133"/>
      <c r="V215" s="133"/>
    </row>
    <row r="216" spans="1:22" x14ac:dyDescent="0.2">
      <c r="A216" s="124" t="s">
        <v>266</v>
      </c>
      <c r="B216" s="124">
        <v>100</v>
      </c>
      <c r="C216" s="125" t="s">
        <v>77</v>
      </c>
      <c r="D216" s="125" t="s">
        <v>255</v>
      </c>
      <c r="E216" s="125"/>
      <c r="F216" s="125" t="str">
        <f t="shared" si="25"/>
        <v>10-15 Years Street Life</v>
      </c>
      <c r="G216" s="126">
        <v>34</v>
      </c>
      <c r="H216" s="126">
        <v>1113</v>
      </c>
      <c r="I216" s="127"/>
      <c r="J216" s="128">
        <f t="shared" si="24"/>
        <v>4204.666666666667</v>
      </c>
      <c r="K216" s="129">
        <f t="shared" si="26"/>
        <v>12614</v>
      </c>
      <c r="L216" s="130">
        <f t="shared" si="27"/>
        <v>33637.333333333336</v>
      </c>
      <c r="M216" s="130">
        <f t="shared" si="28"/>
        <v>114997.63333333335</v>
      </c>
      <c r="N216" s="130">
        <f t="shared" si="29"/>
        <v>148634.96666666667</v>
      </c>
      <c r="O216" s="130">
        <f t="shared" si="30"/>
        <v>19786.666666666668</v>
      </c>
      <c r="P216" s="131"/>
      <c r="Q216" s="132">
        <f t="shared" si="31"/>
        <v>181035.63333333333</v>
      </c>
      <c r="R216" s="133"/>
      <c r="S216" s="133"/>
      <c r="T216" s="133"/>
      <c r="U216" s="133"/>
      <c r="V216" s="133"/>
    </row>
    <row r="217" spans="1:22" x14ac:dyDescent="0.2">
      <c r="A217" s="124" t="s">
        <v>280</v>
      </c>
      <c r="B217" s="124" t="s">
        <v>281</v>
      </c>
      <c r="C217" s="125" t="s">
        <v>110</v>
      </c>
      <c r="D217" s="124" t="s">
        <v>255</v>
      </c>
      <c r="E217" s="124"/>
      <c r="F217" s="125" t="str">
        <f t="shared" si="25"/>
        <v>10-15 Years Street Life</v>
      </c>
      <c r="G217" s="126">
        <v>26</v>
      </c>
      <c r="H217" s="127">
        <v>1166</v>
      </c>
      <c r="I217" s="126"/>
      <c r="J217" s="128">
        <f t="shared" si="24"/>
        <v>3368.4444444444443</v>
      </c>
      <c r="K217" s="129">
        <f t="shared" si="26"/>
        <v>10105.333333333332</v>
      </c>
      <c r="L217" s="130">
        <f t="shared" si="27"/>
        <v>26947.555555555555</v>
      </c>
      <c r="M217" s="130">
        <f t="shared" si="28"/>
        <v>92126.955555555556</v>
      </c>
      <c r="N217" s="130">
        <f t="shared" si="29"/>
        <v>119074.51111111112</v>
      </c>
      <c r="O217" s="130">
        <f t="shared" si="30"/>
        <v>20728.888888888887</v>
      </c>
      <c r="P217" s="131"/>
      <c r="Q217" s="132">
        <f t="shared" si="31"/>
        <v>149908.73333333334</v>
      </c>
      <c r="R217" s="133"/>
      <c r="S217" s="133"/>
      <c r="T217" s="133"/>
      <c r="U217" s="133"/>
      <c r="V217" s="133"/>
    </row>
    <row r="218" spans="1:22" x14ac:dyDescent="0.2">
      <c r="A218" s="124" t="s">
        <v>267</v>
      </c>
      <c r="B218" s="124">
        <v>300</v>
      </c>
      <c r="C218" s="125" t="s">
        <v>77</v>
      </c>
      <c r="D218" s="125" t="s">
        <v>255</v>
      </c>
      <c r="E218" s="125"/>
      <c r="F218" s="125" t="str">
        <f t="shared" si="25"/>
        <v>10-15 Years Street Life</v>
      </c>
      <c r="G218" s="126">
        <v>20</v>
      </c>
      <c r="H218" s="126">
        <v>295</v>
      </c>
      <c r="I218" s="127"/>
      <c r="J218" s="128">
        <f t="shared" si="24"/>
        <v>655.55555555555554</v>
      </c>
      <c r="K218" s="129">
        <f t="shared" si="26"/>
        <v>1966.6666666666665</v>
      </c>
      <c r="L218" s="130">
        <f t="shared" si="27"/>
        <v>5244.4444444444443</v>
      </c>
      <c r="M218" s="130">
        <f t="shared" si="28"/>
        <v>17929.444444444445</v>
      </c>
      <c r="N218" s="130">
        <f t="shared" si="29"/>
        <v>23173.888888888891</v>
      </c>
      <c r="O218" s="130">
        <f t="shared" si="30"/>
        <v>5244.4444444444443</v>
      </c>
      <c r="P218" s="131"/>
      <c r="Q218" s="132">
        <f t="shared" si="31"/>
        <v>30385.000000000004</v>
      </c>
      <c r="R218" s="133"/>
      <c r="S218" s="133"/>
      <c r="T218" s="133"/>
      <c r="U218" s="133"/>
      <c r="V218" s="133"/>
    </row>
    <row r="219" spans="1:22" x14ac:dyDescent="0.2">
      <c r="A219" s="124" t="s">
        <v>268</v>
      </c>
      <c r="B219" s="124">
        <v>200</v>
      </c>
      <c r="C219" s="125" t="s">
        <v>77</v>
      </c>
      <c r="D219" s="125" t="s">
        <v>255</v>
      </c>
      <c r="E219" s="125"/>
      <c r="F219" s="125" t="str">
        <f t="shared" si="25"/>
        <v>10-15 Years Street Life</v>
      </c>
      <c r="G219" s="126">
        <v>28</v>
      </c>
      <c r="H219" s="126">
        <v>292</v>
      </c>
      <c r="I219" s="127"/>
      <c r="J219" s="128">
        <f t="shared" si="24"/>
        <v>908.44444444444446</v>
      </c>
      <c r="K219" s="129">
        <f t="shared" si="26"/>
        <v>2725.3333333333335</v>
      </c>
      <c r="L219" s="130">
        <f t="shared" si="27"/>
        <v>7267.5555555555557</v>
      </c>
      <c r="M219" s="130">
        <f t="shared" si="28"/>
        <v>24845.955555555556</v>
      </c>
      <c r="N219" s="130">
        <f t="shared" si="29"/>
        <v>32113.511111111111</v>
      </c>
      <c r="O219" s="130">
        <f t="shared" si="30"/>
        <v>5191.1111111111113</v>
      </c>
      <c r="P219" s="131"/>
      <c r="Q219" s="132">
        <f t="shared" si="31"/>
        <v>40029.955555555556</v>
      </c>
      <c r="R219" s="133"/>
      <c r="S219" s="133"/>
      <c r="T219" s="133"/>
      <c r="U219" s="133"/>
      <c r="V219" s="133"/>
    </row>
    <row r="220" spans="1:22" ht="16.5" x14ac:dyDescent="0.2">
      <c r="A220" s="95" t="s">
        <v>329</v>
      </c>
      <c r="B220" s="95" t="s">
        <v>158</v>
      </c>
      <c r="C220" s="95" t="s">
        <v>61</v>
      </c>
      <c r="D220" s="96" t="s">
        <v>283</v>
      </c>
      <c r="E220" s="96"/>
      <c r="F220" s="96" t="str">
        <f t="shared" si="25"/>
        <v>15-20 Years Street Life</v>
      </c>
      <c r="G220" s="97">
        <v>21</v>
      </c>
      <c r="H220" s="97">
        <v>1175</v>
      </c>
      <c r="I220" s="98"/>
      <c r="J220" s="99">
        <f t="shared" si="24"/>
        <v>2741.6666666666665</v>
      </c>
      <c r="K220" s="100">
        <f t="shared" si="26"/>
        <v>8225</v>
      </c>
      <c r="L220" s="101">
        <f t="shared" si="27"/>
        <v>21933.333333333332</v>
      </c>
      <c r="M220" s="102">
        <f t="shared" si="28"/>
        <v>74984.583333333328</v>
      </c>
      <c r="N220" s="102">
        <f t="shared" si="29"/>
        <v>96917.916666666657</v>
      </c>
      <c r="O220" s="103">
        <f t="shared" si="30"/>
        <v>20888.888888888891</v>
      </c>
      <c r="P220" s="104"/>
      <c r="Q220" s="105">
        <f t="shared" si="31"/>
        <v>126031.80555555555</v>
      </c>
      <c r="R220" s="106"/>
      <c r="S220" s="106"/>
      <c r="T220" s="106"/>
      <c r="U220" s="106"/>
      <c r="V220" s="106"/>
    </row>
    <row r="221" spans="1:22" ht="16.5" x14ac:dyDescent="0.2">
      <c r="A221" s="95" t="s">
        <v>341</v>
      </c>
      <c r="B221" s="95">
        <v>300</v>
      </c>
      <c r="C221" s="95" t="s">
        <v>61</v>
      </c>
      <c r="D221" s="96" t="s">
        <v>283</v>
      </c>
      <c r="E221" s="96"/>
      <c r="F221" s="96" t="str">
        <f t="shared" si="25"/>
        <v>15-20 Years Street Life</v>
      </c>
      <c r="G221" s="97">
        <v>20</v>
      </c>
      <c r="H221" s="97">
        <v>410</v>
      </c>
      <c r="I221" s="98"/>
      <c r="J221" s="99">
        <f t="shared" si="24"/>
        <v>911.11111111111109</v>
      </c>
      <c r="K221" s="100">
        <f t="shared" si="26"/>
        <v>2733.333333333333</v>
      </c>
      <c r="L221" s="101">
        <f t="shared" si="27"/>
        <v>7288.8888888888887</v>
      </c>
      <c r="M221" s="102">
        <f t="shared" si="28"/>
        <v>24918.888888888891</v>
      </c>
      <c r="N221" s="102">
        <f t="shared" si="29"/>
        <v>32207.777777777781</v>
      </c>
      <c r="O221" s="103">
        <f t="shared" si="30"/>
        <v>7288.8888888888887</v>
      </c>
      <c r="P221" s="104"/>
      <c r="Q221" s="105">
        <f t="shared" si="31"/>
        <v>42230.000000000007</v>
      </c>
      <c r="R221" s="106"/>
      <c r="S221" s="106"/>
      <c r="T221" s="106"/>
      <c r="U221" s="106"/>
      <c r="V221" s="106"/>
    </row>
    <row r="222" spans="1:22" x14ac:dyDescent="0.2">
      <c r="A222" s="96" t="s">
        <v>287</v>
      </c>
      <c r="B222" s="96"/>
      <c r="C222" s="96" t="s">
        <v>169</v>
      </c>
      <c r="D222" s="96" t="s">
        <v>283</v>
      </c>
      <c r="E222" s="96"/>
      <c r="F222" s="96" t="str">
        <f t="shared" si="25"/>
        <v>15-20 Years Street Life</v>
      </c>
      <c r="G222" s="96">
        <v>30</v>
      </c>
      <c r="H222" s="96">
        <v>211</v>
      </c>
      <c r="I222" s="96"/>
      <c r="J222" s="117">
        <f t="shared" si="24"/>
        <v>703.33333333333337</v>
      </c>
      <c r="K222" s="140">
        <f t="shared" si="26"/>
        <v>2110</v>
      </c>
      <c r="L222" s="141">
        <f t="shared" si="27"/>
        <v>5626.666666666667</v>
      </c>
      <c r="M222" s="142">
        <f t="shared" si="28"/>
        <v>19236.166666666668</v>
      </c>
      <c r="N222" s="142">
        <f t="shared" si="29"/>
        <v>24862.833333333336</v>
      </c>
      <c r="O222" s="143">
        <f t="shared" si="30"/>
        <v>3751.1111111111113</v>
      </c>
      <c r="P222" s="144"/>
      <c r="Q222" s="145">
        <f t="shared" si="31"/>
        <v>30723.944444444445</v>
      </c>
      <c r="R222" s="106"/>
      <c r="S222" s="106"/>
      <c r="T222" s="106"/>
      <c r="U222" s="106"/>
      <c r="V222" s="106"/>
    </row>
    <row r="223" spans="1:22" x14ac:dyDescent="0.2">
      <c r="A223" s="96" t="s">
        <v>288</v>
      </c>
      <c r="B223" s="96">
        <v>100</v>
      </c>
      <c r="C223" s="96" t="s">
        <v>169</v>
      </c>
      <c r="D223" s="96" t="s">
        <v>283</v>
      </c>
      <c r="E223" s="96"/>
      <c r="F223" s="96" t="str">
        <f t="shared" si="25"/>
        <v>15-20 Years Street Life</v>
      </c>
      <c r="G223" s="96">
        <v>30</v>
      </c>
      <c r="H223" s="96">
        <v>658</v>
      </c>
      <c r="I223" s="96"/>
      <c r="J223" s="117">
        <f t="shared" si="24"/>
        <v>2193.3333333333335</v>
      </c>
      <c r="K223" s="140">
        <f t="shared" si="26"/>
        <v>6580</v>
      </c>
      <c r="L223" s="141">
        <f t="shared" si="27"/>
        <v>17546.666666666668</v>
      </c>
      <c r="M223" s="142">
        <f t="shared" si="28"/>
        <v>59987.666666666672</v>
      </c>
      <c r="N223" s="142">
        <f t="shared" si="29"/>
        <v>77534.333333333343</v>
      </c>
      <c r="O223" s="143">
        <f t="shared" si="30"/>
        <v>11697.777777777777</v>
      </c>
      <c r="P223" s="144"/>
      <c r="Q223" s="145">
        <f t="shared" si="31"/>
        <v>95812.111111111124</v>
      </c>
      <c r="R223" s="106"/>
      <c r="S223" s="106"/>
      <c r="T223" s="106"/>
      <c r="U223" s="106"/>
      <c r="V223" s="106"/>
    </row>
    <row r="224" spans="1:22" x14ac:dyDescent="0.2">
      <c r="A224" s="96" t="s">
        <v>289</v>
      </c>
      <c r="B224" s="96">
        <v>100</v>
      </c>
      <c r="C224" s="96" t="s">
        <v>169</v>
      </c>
      <c r="D224" s="96" t="s">
        <v>283</v>
      </c>
      <c r="E224" s="96"/>
      <c r="F224" s="96" t="str">
        <f t="shared" si="25"/>
        <v>15-20 Years Street Life</v>
      </c>
      <c r="G224" s="96">
        <v>30</v>
      </c>
      <c r="H224" s="96">
        <v>662</v>
      </c>
      <c r="I224" s="146"/>
      <c r="J224" s="117">
        <f t="shared" si="24"/>
        <v>2206.6666666666665</v>
      </c>
      <c r="K224" s="147">
        <f t="shared" si="26"/>
        <v>6620</v>
      </c>
      <c r="L224" s="141">
        <f t="shared" si="27"/>
        <v>17653.333333333332</v>
      </c>
      <c r="M224" s="142">
        <f t="shared" si="28"/>
        <v>60352.333333333336</v>
      </c>
      <c r="N224" s="142">
        <f t="shared" si="29"/>
        <v>78005.666666666672</v>
      </c>
      <c r="O224" s="143">
        <f t="shared" si="30"/>
        <v>11768.888888888889</v>
      </c>
      <c r="P224" s="148"/>
      <c r="Q224" s="145">
        <f t="shared" si="31"/>
        <v>96394.555555555562</v>
      </c>
      <c r="R224" s="106"/>
      <c r="S224" s="106"/>
      <c r="T224" s="106"/>
      <c r="U224" s="106"/>
      <c r="V224" s="106"/>
    </row>
    <row r="225" spans="1:22" x14ac:dyDescent="0.2">
      <c r="A225" s="96" t="s">
        <v>290</v>
      </c>
      <c r="B225" s="96">
        <v>700</v>
      </c>
      <c r="C225" s="96" t="s">
        <v>169</v>
      </c>
      <c r="D225" s="96" t="s">
        <v>283</v>
      </c>
      <c r="E225" s="96"/>
      <c r="F225" s="96" t="str">
        <f t="shared" si="25"/>
        <v>15-20 Years Street Life</v>
      </c>
      <c r="G225" s="96">
        <v>30</v>
      </c>
      <c r="H225" s="96">
        <v>602</v>
      </c>
      <c r="I225" s="96"/>
      <c r="J225" s="117">
        <f t="shared" si="24"/>
        <v>2006.6666666666667</v>
      </c>
      <c r="K225" s="140">
        <f t="shared" si="26"/>
        <v>6020</v>
      </c>
      <c r="L225" s="141">
        <f t="shared" si="27"/>
        <v>16053.333333333334</v>
      </c>
      <c r="M225" s="142">
        <f t="shared" si="28"/>
        <v>54882.333333333336</v>
      </c>
      <c r="N225" s="142">
        <f t="shared" si="29"/>
        <v>70935.666666666672</v>
      </c>
      <c r="O225" s="143">
        <f t="shared" si="30"/>
        <v>10702.222222222223</v>
      </c>
      <c r="P225" s="144"/>
      <c r="Q225" s="145">
        <f t="shared" si="31"/>
        <v>87657.888888888891</v>
      </c>
      <c r="R225" s="106"/>
      <c r="S225" s="106"/>
      <c r="T225" s="106"/>
      <c r="U225" s="106"/>
      <c r="V225" s="106"/>
    </row>
    <row r="226" spans="1:22" x14ac:dyDescent="0.2">
      <c r="A226" s="95" t="s">
        <v>291</v>
      </c>
      <c r="B226" s="95"/>
      <c r="C226" s="95" t="s">
        <v>169</v>
      </c>
      <c r="D226" s="96" t="s">
        <v>283</v>
      </c>
      <c r="E226" s="96"/>
      <c r="F226" s="96" t="str">
        <f t="shared" si="25"/>
        <v>15-20 Years Street Life</v>
      </c>
      <c r="G226" s="97">
        <v>30</v>
      </c>
      <c r="H226" s="97">
        <v>1130</v>
      </c>
      <c r="I226" s="98"/>
      <c r="J226" s="99">
        <f t="shared" si="24"/>
        <v>3766.6666666666665</v>
      </c>
      <c r="K226" s="100">
        <f t="shared" si="26"/>
        <v>11300</v>
      </c>
      <c r="L226" s="101">
        <f t="shared" si="27"/>
        <v>30133.333333333332</v>
      </c>
      <c r="M226" s="102">
        <f t="shared" si="28"/>
        <v>103018.33333333333</v>
      </c>
      <c r="N226" s="102">
        <f t="shared" si="29"/>
        <v>133151.66666666666</v>
      </c>
      <c r="O226" s="103">
        <f t="shared" si="30"/>
        <v>20088.888888888891</v>
      </c>
      <c r="P226" s="104"/>
      <c r="Q226" s="105">
        <f t="shared" si="31"/>
        <v>164540.55555555556</v>
      </c>
      <c r="R226" s="106"/>
      <c r="S226" s="106"/>
      <c r="T226" s="106"/>
      <c r="U226" s="106"/>
      <c r="V226" s="106"/>
    </row>
    <row r="227" spans="1:22" ht="15" customHeight="1" x14ac:dyDescent="0.2">
      <c r="A227" s="96" t="s">
        <v>203</v>
      </c>
      <c r="B227" s="96"/>
      <c r="C227" s="96" t="s">
        <v>169</v>
      </c>
      <c r="D227" s="96" t="s">
        <v>283</v>
      </c>
      <c r="E227" s="96"/>
      <c r="F227" s="96" t="str">
        <f t="shared" si="25"/>
        <v>15-20 Years Street Life</v>
      </c>
      <c r="G227" s="96">
        <v>30</v>
      </c>
      <c r="H227" s="96">
        <v>1290</v>
      </c>
      <c r="I227" s="96"/>
      <c r="J227" s="117">
        <f t="shared" si="24"/>
        <v>4300</v>
      </c>
      <c r="K227" s="118">
        <f t="shared" si="26"/>
        <v>12900</v>
      </c>
      <c r="L227" s="119">
        <f t="shared" si="27"/>
        <v>34400</v>
      </c>
      <c r="M227" s="120">
        <f t="shared" si="28"/>
        <v>117605</v>
      </c>
      <c r="N227" s="120">
        <f t="shared" si="29"/>
        <v>152005</v>
      </c>
      <c r="O227" s="121">
        <f t="shared" si="30"/>
        <v>22933.333333333332</v>
      </c>
      <c r="P227" s="122"/>
      <c r="Q227" s="123">
        <f t="shared" si="31"/>
        <v>187838.33333333334</v>
      </c>
      <c r="R227" s="106"/>
      <c r="S227" s="106"/>
      <c r="T227" s="106"/>
      <c r="U227" s="106"/>
      <c r="V227" s="106"/>
    </row>
    <row r="228" spans="1:22" x14ac:dyDescent="0.2">
      <c r="A228" s="96" t="s">
        <v>292</v>
      </c>
      <c r="B228" s="96">
        <v>6000</v>
      </c>
      <c r="C228" s="96" t="s">
        <v>169</v>
      </c>
      <c r="D228" s="96" t="s">
        <v>283</v>
      </c>
      <c r="E228" s="96"/>
      <c r="F228" s="96" t="str">
        <f t="shared" si="25"/>
        <v>15-20 Years Street Life</v>
      </c>
      <c r="G228" s="96">
        <v>32</v>
      </c>
      <c r="H228" s="96">
        <v>1127</v>
      </c>
      <c r="I228" s="96"/>
      <c r="J228" s="117">
        <f t="shared" si="24"/>
        <v>4007.1111111111113</v>
      </c>
      <c r="K228" s="140">
        <f t="shared" si="26"/>
        <v>12021.333333333334</v>
      </c>
      <c r="L228" s="141">
        <f t="shared" si="27"/>
        <v>32056.888888888891</v>
      </c>
      <c r="M228" s="142">
        <f t="shared" si="28"/>
        <v>109594.4888888889</v>
      </c>
      <c r="N228" s="142">
        <f t="shared" si="29"/>
        <v>141651.37777777779</v>
      </c>
      <c r="O228" s="143">
        <f t="shared" si="30"/>
        <v>20035.555555555555</v>
      </c>
      <c r="P228" s="149"/>
      <c r="Q228" s="145">
        <f t="shared" si="31"/>
        <v>173708.26666666669</v>
      </c>
      <c r="R228" s="106"/>
      <c r="S228" s="106"/>
      <c r="T228" s="106"/>
      <c r="U228" s="106"/>
      <c r="V228" s="106"/>
    </row>
    <row r="229" spans="1:22" x14ac:dyDescent="0.2">
      <c r="A229" s="95" t="s">
        <v>282</v>
      </c>
      <c r="B229" s="95">
        <v>1000</v>
      </c>
      <c r="C229" s="95" t="s">
        <v>77</v>
      </c>
      <c r="D229" s="96" t="s">
        <v>283</v>
      </c>
      <c r="E229" s="96"/>
      <c r="F229" s="96" t="str">
        <f t="shared" si="25"/>
        <v>15-20 Years Street Life</v>
      </c>
      <c r="G229" s="97">
        <v>28</v>
      </c>
      <c r="H229" s="97">
        <v>246</v>
      </c>
      <c r="I229" s="98"/>
      <c r="J229" s="99">
        <f t="shared" si="24"/>
        <v>765.33333333333337</v>
      </c>
      <c r="K229" s="100">
        <f t="shared" si="26"/>
        <v>2296</v>
      </c>
      <c r="L229" s="101">
        <f t="shared" si="27"/>
        <v>6122.666666666667</v>
      </c>
      <c r="M229" s="102">
        <f t="shared" si="28"/>
        <v>20931.866666666669</v>
      </c>
      <c r="N229" s="102">
        <f t="shared" si="29"/>
        <v>27054.533333333336</v>
      </c>
      <c r="O229" s="103">
        <f t="shared" si="30"/>
        <v>4373.333333333333</v>
      </c>
      <c r="P229" s="104"/>
      <c r="Q229" s="105">
        <f t="shared" si="31"/>
        <v>33723.866666666669</v>
      </c>
      <c r="R229" s="106"/>
      <c r="S229" s="106"/>
      <c r="T229" s="106"/>
      <c r="U229" s="106"/>
      <c r="V229" s="106"/>
    </row>
    <row r="230" spans="1:22" x14ac:dyDescent="0.2">
      <c r="A230" s="95" t="s">
        <v>285</v>
      </c>
      <c r="B230" s="95">
        <v>200</v>
      </c>
      <c r="C230" s="95" t="s">
        <v>77</v>
      </c>
      <c r="D230" s="96" t="s">
        <v>283</v>
      </c>
      <c r="E230" s="96"/>
      <c r="F230" s="96" t="str">
        <f t="shared" si="25"/>
        <v>15-20 Years Street Life</v>
      </c>
      <c r="G230" s="97">
        <v>28</v>
      </c>
      <c r="H230" s="97">
        <v>655</v>
      </c>
      <c r="I230" s="98"/>
      <c r="J230" s="99">
        <f t="shared" si="24"/>
        <v>2037.7777777777778</v>
      </c>
      <c r="K230" s="100">
        <f t="shared" si="26"/>
        <v>6113.3333333333339</v>
      </c>
      <c r="L230" s="101">
        <f t="shared" si="27"/>
        <v>16302.222222222223</v>
      </c>
      <c r="M230" s="102">
        <f t="shared" si="28"/>
        <v>55733.222222222226</v>
      </c>
      <c r="N230" s="102">
        <f t="shared" si="29"/>
        <v>72035.444444444453</v>
      </c>
      <c r="O230" s="103">
        <f t="shared" si="30"/>
        <v>11644.444444444445</v>
      </c>
      <c r="P230" s="104"/>
      <c r="Q230" s="105">
        <f t="shared" si="31"/>
        <v>89793.222222222234</v>
      </c>
      <c r="R230" s="106"/>
      <c r="S230" s="106"/>
      <c r="T230" s="106"/>
      <c r="U230" s="106"/>
      <c r="V230" s="106"/>
    </row>
    <row r="231" spans="1:22" x14ac:dyDescent="0.2">
      <c r="A231" s="96" t="s">
        <v>293</v>
      </c>
      <c r="B231" s="96">
        <v>100</v>
      </c>
      <c r="C231" s="96" t="s">
        <v>169</v>
      </c>
      <c r="D231" s="96" t="s">
        <v>283</v>
      </c>
      <c r="E231" s="96"/>
      <c r="F231" s="96" t="str">
        <f t="shared" si="25"/>
        <v>15-20 Years Street Life</v>
      </c>
      <c r="G231" s="96">
        <v>30</v>
      </c>
      <c r="H231" s="96">
        <v>871</v>
      </c>
      <c r="I231" s="96"/>
      <c r="J231" s="117">
        <f t="shared" si="24"/>
        <v>2903.3333333333335</v>
      </c>
      <c r="K231" s="140">
        <f t="shared" si="26"/>
        <v>8710</v>
      </c>
      <c r="L231" s="141">
        <f t="shared" si="27"/>
        <v>23226.666666666668</v>
      </c>
      <c r="M231" s="142">
        <f t="shared" si="28"/>
        <v>79406.166666666672</v>
      </c>
      <c r="N231" s="142">
        <f t="shared" si="29"/>
        <v>102632.83333333334</v>
      </c>
      <c r="O231" s="143">
        <f t="shared" si="30"/>
        <v>15484.444444444445</v>
      </c>
      <c r="P231" s="144"/>
      <c r="Q231" s="145">
        <f t="shared" si="31"/>
        <v>126827.27777777778</v>
      </c>
      <c r="R231" s="106"/>
      <c r="S231" s="106"/>
      <c r="T231" s="106"/>
      <c r="U231" s="106"/>
      <c r="V231" s="106"/>
    </row>
    <row r="232" spans="1:22" x14ac:dyDescent="0.2">
      <c r="A232" s="95" t="s">
        <v>294</v>
      </c>
      <c r="B232" s="95">
        <v>1000</v>
      </c>
      <c r="C232" s="96" t="s">
        <v>169</v>
      </c>
      <c r="D232" s="96" t="s">
        <v>283</v>
      </c>
      <c r="E232" s="96"/>
      <c r="F232" s="96" t="str">
        <f t="shared" si="25"/>
        <v>15-20 Years Street Life</v>
      </c>
      <c r="G232" s="97">
        <v>24</v>
      </c>
      <c r="H232" s="97">
        <v>2034</v>
      </c>
      <c r="I232" s="98"/>
      <c r="J232" s="99">
        <f t="shared" si="24"/>
        <v>5424</v>
      </c>
      <c r="K232" s="100">
        <f t="shared" si="26"/>
        <v>16272</v>
      </c>
      <c r="L232" s="101">
        <f t="shared" si="27"/>
        <v>43392</v>
      </c>
      <c r="M232" s="102">
        <f t="shared" si="28"/>
        <v>148346.4</v>
      </c>
      <c r="N232" s="102">
        <f t="shared" si="29"/>
        <v>191738.4</v>
      </c>
      <c r="O232" s="103">
        <f t="shared" si="30"/>
        <v>36160</v>
      </c>
      <c r="P232" s="104"/>
      <c r="Q232" s="105">
        <f t="shared" si="31"/>
        <v>244170.4</v>
      </c>
      <c r="R232" s="106"/>
      <c r="S232" s="106"/>
      <c r="T232" s="106"/>
      <c r="U232" s="106"/>
      <c r="V232" s="106"/>
    </row>
    <row r="233" spans="1:22" x14ac:dyDescent="0.2">
      <c r="A233" s="95" t="s">
        <v>295</v>
      </c>
      <c r="B233" s="95">
        <v>100</v>
      </c>
      <c r="C233" s="96" t="s">
        <v>169</v>
      </c>
      <c r="D233" s="96" t="s">
        <v>283</v>
      </c>
      <c r="E233" s="96"/>
      <c r="F233" s="96" t="str">
        <f t="shared" si="25"/>
        <v>15-20 Years Street Life</v>
      </c>
      <c r="G233" s="97">
        <v>29</v>
      </c>
      <c r="H233" s="97">
        <v>142</v>
      </c>
      <c r="I233" s="98"/>
      <c r="J233" s="99">
        <f t="shared" si="24"/>
        <v>457.55555555555554</v>
      </c>
      <c r="K233" s="100">
        <f t="shared" si="26"/>
        <v>1372.6666666666665</v>
      </c>
      <c r="L233" s="101">
        <f t="shared" si="27"/>
        <v>3660.4444444444443</v>
      </c>
      <c r="M233" s="102">
        <f t="shared" si="28"/>
        <v>12514.144444444444</v>
      </c>
      <c r="N233" s="102">
        <f t="shared" si="29"/>
        <v>16174.588888888888</v>
      </c>
      <c r="O233" s="103">
        <f t="shared" si="30"/>
        <v>2524.4444444444443</v>
      </c>
      <c r="P233" s="104"/>
      <c r="Q233" s="105">
        <f t="shared" si="31"/>
        <v>20071.7</v>
      </c>
      <c r="R233" s="106"/>
      <c r="S233" s="106"/>
      <c r="T233" s="106"/>
      <c r="U233" s="106"/>
      <c r="V233" s="106"/>
    </row>
    <row r="234" spans="1:22" x14ac:dyDescent="0.2">
      <c r="A234" s="96" t="s">
        <v>296</v>
      </c>
      <c r="B234" s="96">
        <v>1000</v>
      </c>
      <c r="C234" s="96" t="s">
        <v>169</v>
      </c>
      <c r="D234" s="96" t="s">
        <v>283</v>
      </c>
      <c r="E234" s="96"/>
      <c r="F234" s="96" t="str">
        <f t="shared" si="25"/>
        <v>15-20 Years Street Life</v>
      </c>
      <c r="G234" s="96">
        <v>30</v>
      </c>
      <c r="H234" s="96">
        <v>1059</v>
      </c>
      <c r="I234" s="96"/>
      <c r="J234" s="96">
        <f t="shared" si="24"/>
        <v>3530</v>
      </c>
      <c r="K234" s="150">
        <f t="shared" si="26"/>
        <v>10590</v>
      </c>
      <c r="L234" s="151">
        <f t="shared" si="27"/>
        <v>28240</v>
      </c>
      <c r="M234" s="102">
        <f t="shared" si="28"/>
        <v>96545.5</v>
      </c>
      <c r="N234" s="102">
        <f t="shared" si="29"/>
        <v>124785.5</v>
      </c>
      <c r="O234" s="103">
        <f t="shared" si="30"/>
        <v>18826.666666666668</v>
      </c>
      <c r="P234" s="152"/>
      <c r="Q234" s="153">
        <f t="shared" si="31"/>
        <v>154202.16666666666</v>
      </c>
      <c r="R234" s="106"/>
      <c r="S234" s="106"/>
      <c r="T234" s="106"/>
      <c r="U234" s="106"/>
      <c r="V234" s="106"/>
    </row>
    <row r="235" spans="1:22" x14ac:dyDescent="0.2">
      <c r="A235" s="96" t="s">
        <v>297</v>
      </c>
      <c r="B235" s="96">
        <v>700</v>
      </c>
      <c r="C235" s="96" t="s">
        <v>169</v>
      </c>
      <c r="D235" s="96" t="s">
        <v>283</v>
      </c>
      <c r="E235" s="96"/>
      <c r="F235" s="96" t="str">
        <f t="shared" si="25"/>
        <v>15-20 Years Street Life</v>
      </c>
      <c r="G235" s="96">
        <v>30</v>
      </c>
      <c r="H235" s="96">
        <v>592</v>
      </c>
      <c r="I235" s="96"/>
      <c r="J235" s="117">
        <f t="shared" si="24"/>
        <v>1973.3333333333333</v>
      </c>
      <c r="K235" s="140">
        <f t="shared" si="26"/>
        <v>5920</v>
      </c>
      <c r="L235" s="141">
        <f t="shared" si="27"/>
        <v>15786.666666666666</v>
      </c>
      <c r="M235" s="142">
        <f t="shared" si="28"/>
        <v>53970.666666666664</v>
      </c>
      <c r="N235" s="142">
        <f t="shared" si="29"/>
        <v>69757.333333333328</v>
      </c>
      <c r="O235" s="143">
        <f t="shared" si="30"/>
        <v>10524.444444444445</v>
      </c>
      <c r="P235" s="144"/>
      <c r="Q235" s="145">
        <f t="shared" si="31"/>
        <v>86201.777777777781</v>
      </c>
      <c r="R235" s="106"/>
      <c r="S235" s="106"/>
      <c r="T235" s="106"/>
      <c r="U235" s="106"/>
      <c r="V235" s="106"/>
    </row>
    <row r="236" spans="1:22" x14ac:dyDescent="0.2">
      <c r="A236" s="95" t="s">
        <v>298</v>
      </c>
      <c r="B236" s="95" t="s">
        <v>202</v>
      </c>
      <c r="C236" s="96" t="s">
        <v>169</v>
      </c>
      <c r="D236" s="96" t="s">
        <v>283</v>
      </c>
      <c r="E236" s="96"/>
      <c r="F236" s="96" t="str">
        <f t="shared" si="25"/>
        <v>15-20 Years Street Life</v>
      </c>
      <c r="G236" s="97">
        <v>30</v>
      </c>
      <c r="H236" s="97">
        <v>737</v>
      </c>
      <c r="I236" s="98"/>
      <c r="J236" s="99">
        <f t="shared" ref="J236:J244" si="32">((H236*G236)/9)</f>
        <v>2456.6666666666665</v>
      </c>
      <c r="K236" s="100">
        <f t="shared" si="26"/>
        <v>7370</v>
      </c>
      <c r="L236" s="101">
        <f t="shared" si="27"/>
        <v>19653.333333333332</v>
      </c>
      <c r="M236" s="102">
        <f t="shared" si="28"/>
        <v>67189.833333333328</v>
      </c>
      <c r="N236" s="102">
        <f t="shared" si="29"/>
        <v>86843.166666666657</v>
      </c>
      <c r="O236" s="103">
        <f t="shared" si="30"/>
        <v>13102.222222222223</v>
      </c>
      <c r="P236" s="104"/>
      <c r="Q236" s="105">
        <f t="shared" si="31"/>
        <v>107315.38888888888</v>
      </c>
      <c r="R236" s="106"/>
      <c r="S236" s="106"/>
      <c r="T236" s="106"/>
      <c r="U236" s="106"/>
      <c r="V236" s="106"/>
    </row>
    <row r="237" spans="1:22" x14ac:dyDescent="0.2">
      <c r="A237" s="95" t="s">
        <v>304</v>
      </c>
      <c r="B237" s="95">
        <v>200</v>
      </c>
      <c r="C237" s="96" t="s">
        <v>110</v>
      </c>
      <c r="D237" s="96" t="s">
        <v>283</v>
      </c>
      <c r="E237" s="96"/>
      <c r="F237" s="96" t="str">
        <f t="shared" si="25"/>
        <v>15-20 Years Street Life</v>
      </c>
      <c r="G237" s="97">
        <v>27</v>
      </c>
      <c r="H237" s="97">
        <v>540</v>
      </c>
      <c r="I237" s="98"/>
      <c r="J237" s="99">
        <f t="shared" si="32"/>
        <v>1620</v>
      </c>
      <c r="K237" s="100">
        <f t="shared" si="26"/>
        <v>4860</v>
      </c>
      <c r="L237" s="101">
        <f t="shared" si="27"/>
        <v>12960</v>
      </c>
      <c r="M237" s="102">
        <f t="shared" si="28"/>
        <v>44307</v>
      </c>
      <c r="N237" s="102">
        <f t="shared" si="29"/>
        <v>57267</v>
      </c>
      <c r="O237" s="103">
        <f t="shared" si="30"/>
        <v>9600</v>
      </c>
      <c r="P237" s="104"/>
      <c r="Q237" s="105">
        <f t="shared" si="31"/>
        <v>71727</v>
      </c>
      <c r="R237" s="106"/>
      <c r="S237" s="106"/>
      <c r="T237" s="106"/>
      <c r="U237" s="106"/>
      <c r="V237" s="106"/>
    </row>
    <row r="238" spans="1:22" x14ac:dyDescent="0.2">
      <c r="A238" s="96" t="s">
        <v>299</v>
      </c>
      <c r="B238" s="96">
        <v>1000</v>
      </c>
      <c r="C238" s="96" t="s">
        <v>169</v>
      </c>
      <c r="D238" s="96" t="s">
        <v>283</v>
      </c>
      <c r="E238" s="96"/>
      <c r="F238" s="96" t="str">
        <f t="shared" si="25"/>
        <v>15-20 Years Street Life</v>
      </c>
      <c r="G238" s="96">
        <v>30</v>
      </c>
      <c r="H238" s="96">
        <v>141</v>
      </c>
      <c r="I238" s="96"/>
      <c r="J238" s="96">
        <f t="shared" si="32"/>
        <v>470</v>
      </c>
      <c r="K238" s="140">
        <f t="shared" si="26"/>
        <v>1410</v>
      </c>
      <c r="L238" s="141">
        <f t="shared" si="27"/>
        <v>3760</v>
      </c>
      <c r="M238" s="142">
        <f t="shared" si="28"/>
        <v>12854.5</v>
      </c>
      <c r="N238" s="142">
        <f t="shared" si="29"/>
        <v>16614.5</v>
      </c>
      <c r="O238" s="143">
        <f t="shared" si="30"/>
        <v>2506.6666666666665</v>
      </c>
      <c r="P238" s="154"/>
      <c r="Q238" s="145">
        <f t="shared" si="31"/>
        <v>20531.166666666668</v>
      </c>
      <c r="R238" s="106"/>
      <c r="S238" s="106"/>
      <c r="T238" s="106"/>
      <c r="U238" s="106"/>
      <c r="V238" s="106"/>
    </row>
    <row r="239" spans="1:22" x14ac:dyDescent="0.2">
      <c r="A239" s="96" t="s">
        <v>300</v>
      </c>
      <c r="B239" s="96"/>
      <c r="C239" s="96" t="s">
        <v>169</v>
      </c>
      <c r="D239" s="96" t="s">
        <v>283</v>
      </c>
      <c r="E239" s="96"/>
      <c r="F239" s="96" t="str">
        <f t="shared" si="25"/>
        <v>15-20 Years Street Life</v>
      </c>
      <c r="G239" s="96">
        <v>32</v>
      </c>
      <c r="H239" s="96">
        <v>296</v>
      </c>
      <c r="I239" s="96"/>
      <c r="J239" s="117">
        <f t="shared" si="32"/>
        <v>1052.4444444444443</v>
      </c>
      <c r="K239" s="140">
        <f t="shared" si="26"/>
        <v>3157.333333333333</v>
      </c>
      <c r="L239" s="141">
        <f t="shared" si="27"/>
        <v>8419.5555555555547</v>
      </c>
      <c r="M239" s="142">
        <f t="shared" si="28"/>
        <v>28784.355555555554</v>
      </c>
      <c r="N239" s="142">
        <f t="shared" si="29"/>
        <v>37203.911111111112</v>
      </c>
      <c r="O239" s="143">
        <f t="shared" si="30"/>
        <v>5262.2222222222226</v>
      </c>
      <c r="P239" s="149"/>
      <c r="Q239" s="145">
        <f t="shared" si="31"/>
        <v>45623.466666666667</v>
      </c>
      <c r="R239" s="106"/>
      <c r="S239" s="106"/>
      <c r="T239" s="106"/>
      <c r="U239" s="106"/>
      <c r="V239" s="106"/>
    </row>
    <row r="240" spans="1:22" x14ac:dyDescent="0.2">
      <c r="A240" s="95" t="s">
        <v>286</v>
      </c>
      <c r="B240" s="95">
        <v>100</v>
      </c>
      <c r="C240" s="96" t="s">
        <v>77</v>
      </c>
      <c r="D240" s="96" t="s">
        <v>283</v>
      </c>
      <c r="E240" s="96"/>
      <c r="F240" s="96" t="str">
        <f t="shared" si="25"/>
        <v>15-20 Years Street Life</v>
      </c>
      <c r="G240" s="97">
        <v>20</v>
      </c>
      <c r="H240" s="97">
        <v>276</v>
      </c>
      <c r="I240" s="98"/>
      <c r="J240" s="99">
        <f t="shared" si="32"/>
        <v>613.33333333333337</v>
      </c>
      <c r="K240" s="100">
        <f t="shared" si="26"/>
        <v>1840</v>
      </c>
      <c r="L240" s="101">
        <f t="shared" si="27"/>
        <v>4906.666666666667</v>
      </c>
      <c r="M240" s="102">
        <f t="shared" si="28"/>
        <v>16774.666666666668</v>
      </c>
      <c r="N240" s="102">
        <f t="shared" si="29"/>
        <v>21681.333333333336</v>
      </c>
      <c r="O240" s="103">
        <f t="shared" si="30"/>
        <v>4906.6666666666661</v>
      </c>
      <c r="P240" s="104"/>
      <c r="Q240" s="105">
        <f t="shared" si="31"/>
        <v>28428</v>
      </c>
      <c r="R240" s="106"/>
      <c r="S240" s="106"/>
      <c r="T240" s="106"/>
      <c r="U240" s="106"/>
      <c r="V240" s="106"/>
    </row>
    <row r="241" spans="1:22" x14ac:dyDescent="0.2">
      <c r="A241" s="96" t="s">
        <v>111</v>
      </c>
      <c r="B241" s="96">
        <v>6000</v>
      </c>
      <c r="C241" s="96" t="s">
        <v>169</v>
      </c>
      <c r="D241" s="96" t="s">
        <v>283</v>
      </c>
      <c r="E241" s="96"/>
      <c r="F241" s="96" t="str">
        <f t="shared" si="25"/>
        <v>15-20 Years Street Life</v>
      </c>
      <c r="G241" s="96">
        <v>32</v>
      </c>
      <c r="H241" s="96">
        <v>1261</v>
      </c>
      <c r="I241" s="146"/>
      <c r="J241" s="106">
        <f t="shared" si="32"/>
        <v>4483.5555555555557</v>
      </c>
      <c r="K241" s="140">
        <f t="shared" si="26"/>
        <v>13450.666666666668</v>
      </c>
      <c r="L241" s="141">
        <f t="shared" si="27"/>
        <v>35868.444444444445</v>
      </c>
      <c r="M241" s="155">
        <f t="shared" si="28"/>
        <v>122625.24444444446</v>
      </c>
      <c r="N241" s="155">
        <f t="shared" si="29"/>
        <v>158493.68888888889</v>
      </c>
      <c r="O241" s="143">
        <f t="shared" si="30"/>
        <v>22417.777777777777</v>
      </c>
      <c r="P241" s="149"/>
      <c r="Q241" s="145">
        <f t="shared" si="31"/>
        <v>194362.13333333333</v>
      </c>
      <c r="R241" s="106"/>
      <c r="S241" s="106"/>
      <c r="T241" s="106"/>
      <c r="U241" s="106"/>
      <c r="V241" s="106"/>
    </row>
    <row r="242" spans="1:22" x14ac:dyDescent="0.2">
      <c r="A242" s="95" t="s">
        <v>301</v>
      </c>
      <c r="B242" s="95" t="s">
        <v>132</v>
      </c>
      <c r="C242" s="96" t="s">
        <v>169</v>
      </c>
      <c r="D242" s="95" t="s">
        <v>283</v>
      </c>
      <c r="E242" s="95"/>
      <c r="F242" s="96" t="str">
        <f t="shared" si="25"/>
        <v>15-20 Years Street Life</v>
      </c>
      <c r="G242" s="97">
        <v>30</v>
      </c>
      <c r="H242" s="98">
        <v>1470</v>
      </c>
      <c r="I242" s="97"/>
      <c r="J242" s="99">
        <f t="shared" si="32"/>
        <v>4900</v>
      </c>
      <c r="K242" s="100">
        <f t="shared" si="26"/>
        <v>14700</v>
      </c>
      <c r="L242" s="101">
        <f t="shared" si="27"/>
        <v>39200</v>
      </c>
      <c r="M242" s="102">
        <f t="shared" si="28"/>
        <v>134015</v>
      </c>
      <c r="N242" s="102">
        <f t="shared" si="29"/>
        <v>173215</v>
      </c>
      <c r="O242" s="103">
        <f t="shared" si="30"/>
        <v>26133.333333333332</v>
      </c>
      <c r="P242" s="104"/>
      <c r="Q242" s="105">
        <f t="shared" si="31"/>
        <v>214048.33333333334</v>
      </c>
      <c r="R242" s="106"/>
      <c r="S242" s="106"/>
      <c r="T242" s="106"/>
      <c r="U242" s="106"/>
      <c r="V242" s="106"/>
    </row>
    <row r="243" spans="1:22" x14ac:dyDescent="0.2">
      <c r="A243" s="96" t="s">
        <v>302</v>
      </c>
      <c r="B243" s="96">
        <v>1000</v>
      </c>
      <c r="C243" s="96" t="s">
        <v>169</v>
      </c>
      <c r="D243" s="96" t="s">
        <v>283</v>
      </c>
      <c r="E243" s="96"/>
      <c r="F243" s="96" t="str">
        <f t="shared" si="25"/>
        <v>15-20 Years Street Life</v>
      </c>
      <c r="G243" s="96">
        <v>30</v>
      </c>
      <c r="H243" s="96">
        <v>429</v>
      </c>
      <c r="I243" s="96"/>
      <c r="J243" s="96">
        <f t="shared" si="32"/>
        <v>1430</v>
      </c>
      <c r="K243" s="140">
        <f t="shared" si="26"/>
        <v>4290</v>
      </c>
      <c r="L243" s="141">
        <f t="shared" si="27"/>
        <v>11440</v>
      </c>
      <c r="M243" s="142">
        <f t="shared" si="28"/>
        <v>39110.5</v>
      </c>
      <c r="N243" s="142">
        <f t="shared" si="29"/>
        <v>50550.5</v>
      </c>
      <c r="O243" s="143">
        <f t="shared" si="30"/>
        <v>7626.666666666667</v>
      </c>
      <c r="P243" s="104"/>
      <c r="Q243" s="145">
        <f t="shared" si="31"/>
        <v>62467.166666666664</v>
      </c>
      <c r="R243" s="106"/>
      <c r="S243" s="106"/>
      <c r="T243" s="106"/>
      <c r="U243" s="106"/>
      <c r="V243" s="106"/>
    </row>
    <row r="244" spans="1:22" x14ac:dyDescent="0.2">
      <c r="A244" s="96" t="s">
        <v>303</v>
      </c>
      <c r="B244" s="96">
        <v>1000</v>
      </c>
      <c r="C244" s="96" t="s">
        <v>169</v>
      </c>
      <c r="D244" s="96" t="s">
        <v>283</v>
      </c>
      <c r="E244" s="96"/>
      <c r="F244" s="96" t="str">
        <f t="shared" si="25"/>
        <v>15-20 Years Street Life</v>
      </c>
      <c r="G244" s="96">
        <v>30</v>
      </c>
      <c r="H244" s="96">
        <v>1275</v>
      </c>
      <c r="I244" s="96"/>
      <c r="J244" s="96">
        <f t="shared" si="32"/>
        <v>4250</v>
      </c>
      <c r="K244" s="140">
        <f t="shared" si="26"/>
        <v>12750</v>
      </c>
      <c r="L244" s="141">
        <f t="shared" si="27"/>
        <v>34000</v>
      </c>
      <c r="M244" s="142">
        <f t="shared" si="28"/>
        <v>116237.5</v>
      </c>
      <c r="N244" s="142">
        <f t="shared" si="29"/>
        <v>150237.5</v>
      </c>
      <c r="O244" s="143">
        <f t="shared" si="30"/>
        <v>22666.666666666668</v>
      </c>
      <c r="P244" s="104"/>
      <c r="Q244" s="145">
        <f t="shared" si="31"/>
        <v>185654.16666666666</v>
      </c>
      <c r="R244" s="106"/>
      <c r="S244" s="106"/>
      <c r="T244" s="106"/>
      <c r="U244" s="106"/>
      <c r="V244" s="106"/>
    </row>
    <row r="245" spans="1:22" x14ac:dyDescent="0.2">
      <c r="M245" s="156"/>
      <c r="N245" s="156"/>
      <c r="O245" s="156"/>
      <c r="P245" s="156"/>
      <c r="Q245" s="156"/>
    </row>
    <row r="246" spans="1:22" x14ac:dyDescent="0.2">
      <c r="M246" s="156"/>
      <c r="N246" s="156"/>
      <c r="O246" s="156"/>
      <c r="P246" s="156"/>
      <c r="Q246" s="156"/>
    </row>
    <row r="247" spans="1:22" x14ac:dyDescent="0.2">
      <c r="A247" s="57" t="s">
        <v>326</v>
      </c>
      <c r="M247" s="156"/>
      <c r="N247" s="156"/>
      <c r="O247" s="156"/>
      <c r="P247" s="156"/>
      <c r="Q247" s="156"/>
      <c r="R247" s="59">
        <f>SUM(R12:R244)</f>
        <v>3855291.26</v>
      </c>
      <c r="S247" s="59">
        <f>SUM(S12:S244)</f>
        <v>7735311.7499999991</v>
      </c>
      <c r="T247" s="59">
        <f>SUM(T12:T244)</f>
        <v>6617947.4800000014</v>
      </c>
      <c r="U247" s="59">
        <f>SUM(U12:U244)</f>
        <v>1008685.19</v>
      </c>
      <c r="V247" s="59">
        <f t="shared" ref="V247" si="33">SUM(V12:V244)</f>
        <v>1482388.3399999999</v>
      </c>
    </row>
    <row r="248" spans="1:22" x14ac:dyDescent="0.2">
      <c r="M248" s="156"/>
      <c r="N248" s="156"/>
      <c r="O248" s="156"/>
      <c r="P248" s="156"/>
      <c r="Q248" s="156"/>
    </row>
    <row r="249" spans="1:22" x14ac:dyDescent="0.2">
      <c r="M249" s="156"/>
      <c r="N249" s="156"/>
      <c r="O249" s="156"/>
      <c r="P249" s="156"/>
      <c r="Q249" s="156"/>
    </row>
    <row r="250" spans="1:22" x14ac:dyDescent="0.2">
      <c r="M250" s="156"/>
      <c r="N250" s="156"/>
      <c r="O250" s="156"/>
      <c r="P250" s="156"/>
      <c r="Q250" s="156"/>
    </row>
    <row r="251" spans="1:22" x14ac:dyDescent="0.2">
      <c r="M251" s="156"/>
      <c r="N251" s="156"/>
      <c r="O251" s="156"/>
      <c r="P251" s="156"/>
      <c r="Q251" s="156"/>
    </row>
    <row r="252" spans="1:22" x14ac:dyDescent="0.2">
      <c r="M252" s="156"/>
      <c r="N252" s="156"/>
      <c r="O252" s="156"/>
      <c r="P252" s="156"/>
      <c r="Q252" s="156"/>
    </row>
    <row r="253" spans="1:22" x14ac:dyDescent="0.2">
      <c r="M253" s="156"/>
      <c r="N253" s="156"/>
      <c r="O253" s="156"/>
      <c r="P253" s="156"/>
      <c r="Q253" s="156"/>
    </row>
    <row r="254" spans="1:22" x14ac:dyDescent="0.2">
      <c r="M254" s="156"/>
      <c r="N254" s="156"/>
      <c r="O254" s="156"/>
      <c r="P254" s="156"/>
      <c r="Q254" s="156"/>
    </row>
    <row r="255" spans="1:22" x14ac:dyDescent="0.2">
      <c r="M255" s="156"/>
      <c r="N255" s="156"/>
      <c r="O255" s="156"/>
      <c r="P255" s="156"/>
      <c r="Q255" s="156"/>
    </row>
    <row r="256" spans="1:22" x14ac:dyDescent="0.2">
      <c r="M256" s="156"/>
      <c r="N256" s="156"/>
      <c r="O256" s="156"/>
      <c r="P256" s="156"/>
      <c r="Q256" s="156"/>
    </row>
    <row r="257" spans="13:17" x14ac:dyDescent="0.2">
      <c r="M257" s="156"/>
      <c r="N257" s="156"/>
      <c r="O257" s="156"/>
      <c r="P257" s="156"/>
      <c r="Q257" s="156"/>
    </row>
    <row r="258" spans="13:17" x14ac:dyDescent="0.2">
      <c r="M258" s="156"/>
      <c r="N258" s="156"/>
      <c r="O258" s="156"/>
      <c r="P258" s="156"/>
      <c r="Q258" s="156"/>
    </row>
    <row r="259" spans="13:17" x14ac:dyDescent="0.2">
      <c r="M259" s="156"/>
      <c r="N259" s="156"/>
      <c r="O259" s="156"/>
      <c r="P259" s="156"/>
      <c r="Q259" s="156"/>
    </row>
    <row r="260" spans="13:17" x14ac:dyDescent="0.2">
      <c r="M260" s="156"/>
      <c r="N260" s="156"/>
      <c r="O260" s="156"/>
      <c r="P260" s="156"/>
      <c r="Q260" s="156"/>
    </row>
    <row r="261" spans="13:17" x14ac:dyDescent="0.2">
      <c r="M261" s="156"/>
      <c r="N261" s="156"/>
      <c r="O261" s="156"/>
      <c r="P261" s="156"/>
      <c r="Q261" s="156"/>
    </row>
    <row r="262" spans="13:17" x14ac:dyDescent="0.2">
      <c r="M262" s="156"/>
      <c r="N262" s="156"/>
      <c r="O262" s="156"/>
      <c r="P262" s="156"/>
      <c r="Q262" s="156"/>
    </row>
    <row r="263" spans="13:17" x14ac:dyDescent="0.2">
      <c r="M263" s="156"/>
      <c r="N263" s="156"/>
      <c r="O263" s="156"/>
      <c r="P263" s="156"/>
      <c r="Q263" s="156"/>
    </row>
    <row r="264" spans="13:17" x14ac:dyDescent="0.2">
      <c r="M264" s="156"/>
      <c r="N264" s="156"/>
      <c r="O264" s="156"/>
      <c r="P264" s="156"/>
      <c r="Q264" s="156"/>
    </row>
    <row r="265" spans="13:17" x14ac:dyDescent="0.2">
      <c r="M265" s="156"/>
      <c r="N265" s="156"/>
      <c r="O265" s="156"/>
      <c r="P265" s="156"/>
      <c r="Q265" s="156"/>
    </row>
    <row r="266" spans="13:17" x14ac:dyDescent="0.2">
      <c r="M266" s="156"/>
      <c r="N266" s="156"/>
      <c r="O266" s="156"/>
      <c r="P266" s="156"/>
      <c r="Q266" s="156"/>
    </row>
    <row r="267" spans="13:17" x14ac:dyDescent="0.2">
      <c r="M267" s="156"/>
      <c r="N267" s="156"/>
      <c r="O267" s="156"/>
      <c r="P267" s="156"/>
      <c r="Q267" s="156"/>
    </row>
    <row r="268" spans="13:17" x14ac:dyDescent="0.2">
      <c r="M268" s="156"/>
      <c r="N268" s="156"/>
      <c r="O268" s="156"/>
      <c r="P268" s="156"/>
      <c r="Q268" s="156"/>
    </row>
    <row r="269" spans="13:17" x14ac:dyDescent="0.2">
      <c r="M269" s="156"/>
      <c r="N269" s="156"/>
      <c r="O269" s="156"/>
      <c r="P269" s="156"/>
      <c r="Q269" s="156"/>
    </row>
    <row r="270" spans="13:17" x14ac:dyDescent="0.2">
      <c r="M270" s="156"/>
      <c r="N270" s="156"/>
      <c r="O270" s="156"/>
      <c r="P270" s="156"/>
      <c r="Q270" s="156"/>
    </row>
    <row r="271" spans="13:17" x14ac:dyDescent="0.2">
      <c r="M271" s="156"/>
      <c r="N271" s="156"/>
      <c r="O271" s="156"/>
      <c r="P271" s="156"/>
      <c r="Q271" s="156"/>
    </row>
    <row r="272" spans="13:17" x14ac:dyDescent="0.2">
      <c r="M272" s="156"/>
      <c r="N272" s="156"/>
      <c r="O272" s="156"/>
      <c r="P272" s="156"/>
      <c r="Q272" s="156"/>
    </row>
    <row r="273" spans="13:17" x14ac:dyDescent="0.2">
      <c r="M273" s="156"/>
      <c r="N273" s="156"/>
      <c r="O273" s="156"/>
      <c r="P273" s="156"/>
      <c r="Q273" s="156"/>
    </row>
    <row r="274" spans="13:17" x14ac:dyDescent="0.2">
      <c r="M274" s="156"/>
      <c r="N274" s="156"/>
      <c r="O274" s="156"/>
      <c r="P274" s="156"/>
      <c r="Q274" s="156"/>
    </row>
    <row r="275" spans="13:17" x14ac:dyDescent="0.2">
      <c r="M275" s="156"/>
      <c r="N275" s="156"/>
      <c r="O275" s="156"/>
      <c r="P275" s="156"/>
      <c r="Q275" s="156"/>
    </row>
    <row r="276" spans="13:17" x14ac:dyDescent="0.2">
      <c r="M276" s="156"/>
      <c r="N276" s="156"/>
      <c r="O276" s="156"/>
      <c r="P276" s="156"/>
      <c r="Q276" s="156"/>
    </row>
    <row r="277" spans="13:17" x14ac:dyDescent="0.2">
      <c r="M277" s="156"/>
      <c r="N277" s="156"/>
      <c r="O277" s="156"/>
      <c r="P277" s="156"/>
      <c r="Q277" s="156"/>
    </row>
    <row r="278" spans="13:17" x14ac:dyDescent="0.2">
      <c r="M278" s="156"/>
      <c r="N278" s="156"/>
      <c r="O278" s="156"/>
      <c r="P278" s="156"/>
      <c r="Q278" s="156"/>
    </row>
    <row r="279" spans="13:17" x14ac:dyDescent="0.2">
      <c r="M279" s="156"/>
      <c r="N279" s="156"/>
      <c r="O279" s="156"/>
      <c r="P279" s="156"/>
      <c r="Q279" s="156"/>
    </row>
    <row r="280" spans="13:17" x14ac:dyDescent="0.2">
      <c r="M280" s="156"/>
      <c r="N280" s="156"/>
      <c r="O280" s="156"/>
      <c r="P280" s="156"/>
      <c r="Q280" s="156"/>
    </row>
    <row r="281" spans="13:17" x14ac:dyDescent="0.2">
      <c r="M281" s="156"/>
      <c r="N281" s="156"/>
      <c r="O281" s="156"/>
      <c r="P281" s="156"/>
      <c r="Q281" s="156"/>
    </row>
    <row r="282" spans="13:17" x14ac:dyDescent="0.2">
      <c r="M282" s="156"/>
      <c r="N282" s="156"/>
      <c r="O282" s="156"/>
      <c r="P282" s="156"/>
      <c r="Q282" s="156"/>
    </row>
    <row r="283" spans="13:17" x14ac:dyDescent="0.2">
      <c r="M283" s="156"/>
      <c r="N283" s="156"/>
      <c r="O283" s="156"/>
      <c r="P283" s="156"/>
      <c r="Q283" s="156"/>
    </row>
    <row r="284" spans="13:17" x14ac:dyDescent="0.2">
      <c r="M284" s="156"/>
      <c r="N284" s="156"/>
      <c r="O284" s="156"/>
      <c r="P284" s="156"/>
      <c r="Q284" s="156"/>
    </row>
    <row r="285" spans="13:17" x14ac:dyDescent="0.2">
      <c r="M285" s="156"/>
      <c r="N285" s="156"/>
      <c r="O285" s="156"/>
      <c r="P285" s="156"/>
      <c r="Q285" s="156"/>
    </row>
    <row r="286" spans="13:17" x14ac:dyDescent="0.2">
      <c r="M286" s="156"/>
      <c r="N286" s="156"/>
      <c r="O286" s="156"/>
      <c r="P286" s="156"/>
      <c r="Q286" s="156"/>
    </row>
    <row r="287" spans="13:17" x14ac:dyDescent="0.2">
      <c r="M287" s="156"/>
      <c r="N287" s="156"/>
      <c r="O287" s="156"/>
      <c r="P287" s="156"/>
      <c r="Q287" s="156"/>
    </row>
    <row r="288" spans="13:17" x14ac:dyDescent="0.2">
      <c r="M288" s="156"/>
      <c r="N288" s="156"/>
      <c r="O288" s="156"/>
      <c r="P288" s="156"/>
      <c r="Q288" s="156"/>
    </row>
    <row r="289" spans="13:17" x14ac:dyDescent="0.2">
      <c r="M289" s="156"/>
      <c r="N289" s="156"/>
      <c r="O289" s="156"/>
      <c r="P289" s="156"/>
      <c r="Q289" s="156"/>
    </row>
    <row r="290" spans="13:17" x14ac:dyDescent="0.2">
      <c r="M290" s="156"/>
      <c r="N290" s="156"/>
      <c r="O290" s="156"/>
      <c r="P290" s="156"/>
      <c r="Q290" s="156"/>
    </row>
    <row r="291" spans="13:17" x14ac:dyDescent="0.2">
      <c r="M291" s="156"/>
      <c r="N291" s="156"/>
      <c r="O291" s="156"/>
      <c r="P291" s="156"/>
      <c r="Q291" s="156"/>
    </row>
    <row r="292" spans="13:17" x14ac:dyDescent="0.2">
      <c r="M292" s="156"/>
      <c r="N292" s="156"/>
      <c r="O292" s="156"/>
      <c r="P292" s="156"/>
      <c r="Q292" s="156"/>
    </row>
    <row r="293" spans="13:17" x14ac:dyDescent="0.2">
      <c r="M293" s="156"/>
      <c r="N293" s="156"/>
      <c r="O293" s="156"/>
      <c r="P293" s="156"/>
      <c r="Q293" s="156"/>
    </row>
    <row r="294" spans="13:17" x14ac:dyDescent="0.2">
      <c r="M294" s="156"/>
      <c r="N294" s="156"/>
      <c r="O294" s="156"/>
      <c r="P294" s="156"/>
      <c r="Q294" s="156"/>
    </row>
    <row r="295" spans="13:17" x14ac:dyDescent="0.2">
      <c r="M295" s="156"/>
      <c r="N295" s="156"/>
      <c r="O295" s="156"/>
      <c r="P295" s="156"/>
      <c r="Q295" s="156"/>
    </row>
    <row r="296" spans="13:17" x14ac:dyDescent="0.2">
      <c r="M296" s="156"/>
      <c r="N296" s="156"/>
      <c r="O296" s="156"/>
      <c r="P296" s="156"/>
      <c r="Q296" s="156"/>
    </row>
    <row r="297" spans="13:17" x14ac:dyDescent="0.2">
      <c r="M297" s="156"/>
      <c r="N297" s="156"/>
      <c r="O297" s="156"/>
      <c r="P297" s="156"/>
      <c r="Q297" s="156"/>
    </row>
    <row r="298" spans="13:17" x14ac:dyDescent="0.2">
      <c r="M298" s="156"/>
      <c r="N298" s="156"/>
      <c r="O298" s="156"/>
      <c r="P298" s="156"/>
      <c r="Q298" s="156"/>
    </row>
    <row r="299" spans="13:17" x14ac:dyDescent="0.2">
      <c r="M299" s="156"/>
      <c r="N299" s="156"/>
      <c r="O299" s="156"/>
      <c r="P299" s="156"/>
      <c r="Q299" s="156"/>
    </row>
    <row r="300" spans="13:17" x14ac:dyDescent="0.2">
      <c r="M300" s="156"/>
      <c r="N300" s="156"/>
      <c r="O300" s="156"/>
      <c r="P300" s="156"/>
      <c r="Q300" s="156"/>
    </row>
    <row r="301" spans="13:17" x14ac:dyDescent="0.2">
      <c r="M301" s="156"/>
      <c r="N301" s="156"/>
      <c r="O301" s="156"/>
      <c r="P301" s="156"/>
      <c r="Q301" s="156"/>
    </row>
    <row r="302" spans="13:17" x14ac:dyDescent="0.2">
      <c r="M302" s="156"/>
      <c r="N302" s="156"/>
      <c r="O302" s="156"/>
      <c r="P302" s="156"/>
      <c r="Q302" s="156"/>
    </row>
    <row r="303" spans="13:17" x14ac:dyDescent="0.2">
      <c r="M303" s="156"/>
      <c r="N303" s="156"/>
      <c r="O303" s="156"/>
      <c r="P303" s="156"/>
      <c r="Q303" s="156"/>
    </row>
    <row r="304" spans="13:17" x14ac:dyDescent="0.2">
      <c r="M304" s="156"/>
      <c r="N304" s="156"/>
      <c r="O304" s="156"/>
      <c r="P304" s="156"/>
      <c r="Q304" s="156"/>
    </row>
    <row r="305" spans="13:17" x14ac:dyDescent="0.2">
      <c r="M305" s="156"/>
      <c r="N305" s="156"/>
      <c r="O305" s="156"/>
      <c r="P305" s="156"/>
      <c r="Q305" s="156"/>
    </row>
    <row r="306" spans="13:17" x14ac:dyDescent="0.2">
      <c r="M306" s="156"/>
      <c r="N306" s="156"/>
      <c r="O306" s="156"/>
      <c r="P306" s="156"/>
      <c r="Q306" s="156"/>
    </row>
    <row r="307" spans="13:17" x14ac:dyDescent="0.2">
      <c r="M307" s="156"/>
      <c r="N307" s="156"/>
      <c r="O307" s="156"/>
      <c r="P307" s="156"/>
      <c r="Q307" s="156"/>
    </row>
    <row r="308" spans="13:17" x14ac:dyDescent="0.2">
      <c r="M308" s="156"/>
      <c r="N308" s="156"/>
      <c r="O308" s="156"/>
      <c r="P308" s="156"/>
      <c r="Q308" s="156"/>
    </row>
    <row r="309" spans="13:17" x14ac:dyDescent="0.2">
      <c r="M309" s="156"/>
      <c r="N309" s="156"/>
      <c r="O309" s="156"/>
      <c r="P309" s="156"/>
      <c r="Q309" s="156"/>
    </row>
    <row r="310" spans="13:17" x14ac:dyDescent="0.2">
      <c r="M310" s="156"/>
      <c r="N310" s="156"/>
      <c r="O310" s="156"/>
      <c r="P310" s="156"/>
      <c r="Q310" s="156"/>
    </row>
    <row r="311" spans="13:17" x14ac:dyDescent="0.2">
      <c r="M311" s="156"/>
      <c r="N311" s="156"/>
      <c r="O311" s="156"/>
      <c r="P311" s="156"/>
      <c r="Q311" s="156"/>
    </row>
    <row r="312" spans="13:17" x14ac:dyDescent="0.2">
      <c r="M312" s="156"/>
      <c r="N312" s="156"/>
      <c r="O312" s="156"/>
      <c r="P312" s="156"/>
      <c r="Q312" s="156"/>
    </row>
    <row r="313" spans="13:17" x14ac:dyDescent="0.2">
      <c r="M313" s="156"/>
      <c r="N313" s="156"/>
      <c r="O313" s="156"/>
      <c r="P313" s="156"/>
      <c r="Q313" s="156"/>
    </row>
    <row r="314" spans="13:17" x14ac:dyDescent="0.2">
      <c r="M314" s="156"/>
      <c r="N314" s="156"/>
      <c r="O314" s="156"/>
      <c r="P314" s="156"/>
      <c r="Q314" s="156"/>
    </row>
    <row r="315" spans="13:17" x14ac:dyDescent="0.2">
      <c r="M315" s="156"/>
      <c r="N315" s="156"/>
      <c r="O315" s="156"/>
      <c r="P315" s="156"/>
      <c r="Q315" s="156"/>
    </row>
    <row r="316" spans="13:17" x14ac:dyDescent="0.2">
      <c r="M316" s="156"/>
      <c r="N316" s="156"/>
      <c r="O316" s="156"/>
      <c r="P316" s="156"/>
      <c r="Q316" s="156"/>
    </row>
    <row r="317" spans="13:17" x14ac:dyDescent="0.2">
      <c r="M317" s="156"/>
      <c r="N317" s="156"/>
      <c r="O317" s="156"/>
      <c r="P317" s="156"/>
      <c r="Q317" s="156"/>
    </row>
    <row r="318" spans="13:17" x14ac:dyDescent="0.2">
      <c r="M318" s="156"/>
      <c r="N318" s="156"/>
      <c r="O318" s="156"/>
      <c r="P318" s="156"/>
      <c r="Q318" s="156"/>
    </row>
    <row r="319" spans="13:17" x14ac:dyDescent="0.2">
      <c r="M319" s="156"/>
      <c r="N319" s="156"/>
      <c r="O319" s="156"/>
      <c r="P319" s="156"/>
      <c r="Q319" s="156"/>
    </row>
    <row r="320" spans="13:17" x14ac:dyDescent="0.2">
      <c r="M320" s="156"/>
      <c r="N320" s="156"/>
      <c r="O320" s="156"/>
      <c r="P320" s="156"/>
      <c r="Q320" s="156"/>
    </row>
    <row r="321" spans="13:17" x14ac:dyDescent="0.2">
      <c r="M321" s="156"/>
      <c r="N321" s="156"/>
      <c r="O321" s="156"/>
      <c r="P321" s="156"/>
      <c r="Q321" s="156"/>
    </row>
    <row r="322" spans="13:17" x14ac:dyDescent="0.2">
      <c r="M322" s="156"/>
      <c r="N322" s="156"/>
      <c r="O322" s="156"/>
      <c r="P322" s="156"/>
      <c r="Q322" s="156"/>
    </row>
    <row r="323" spans="13:17" x14ac:dyDescent="0.2">
      <c r="M323" s="156"/>
      <c r="N323" s="156"/>
      <c r="O323" s="156"/>
      <c r="P323" s="156"/>
      <c r="Q323" s="156"/>
    </row>
    <row r="324" spans="13:17" x14ac:dyDescent="0.2">
      <c r="M324" s="156"/>
      <c r="N324" s="156"/>
      <c r="O324" s="156"/>
      <c r="P324" s="156"/>
      <c r="Q324" s="156"/>
    </row>
    <row r="325" spans="13:17" x14ac:dyDescent="0.2">
      <c r="M325" s="156"/>
      <c r="N325" s="156"/>
      <c r="O325" s="156"/>
      <c r="P325" s="156"/>
      <c r="Q325" s="156"/>
    </row>
    <row r="326" spans="13:17" x14ac:dyDescent="0.2">
      <c r="M326" s="156"/>
      <c r="N326" s="156"/>
      <c r="O326" s="156"/>
      <c r="P326" s="156"/>
      <c r="Q326" s="156"/>
    </row>
    <row r="327" spans="13:17" x14ac:dyDescent="0.2">
      <c r="M327" s="156"/>
      <c r="N327" s="156"/>
      <c r="O327" s="156"/>
      <c r="P327" s="156"/>
      <c r="Q327" s="156"/>
    </row>
    <row r="328" spans="13:17" x14ac:dyDescent="0.2">
      <c r="M328" s="156"/>
      <c r="N328" s="156"/>
      <c r="O328" s="156"/>
      <c r="P328" s="156"/>
      <c r="Q328" s="156"/>
    </row>
    <row r="329" spans="13:17" x14ac:dyDescent="0.2">
      <c r="M329" s="156"/>
      <c r="N329" s="156"/>
      <c r="O329" s="156"/>
      <c r="P329" s="156"/>
      <c r="Q329" s="156"/>
    </row>
    <row r="330" spans="13:17" x14ac:dyDescent="0.2">
      <c r="M330" s="156"/>
      <c r="N330" s="156"/>
      <c r="O330" s="156"/>
      <c r="P330" s="156"/>
      <c r="Q330" s="156"/>
    </row>
    <row r="331" spans="13:17" x14ac:dyDescent="0.2">
      <c r="M331" s="156"/>
      <c r="N331" s="156"/>
      <c r="O331" s="156"/>
      <c r="P331" s="156"/>
      <c r="Q331" s="156"/>
    </row>
    <row r="332" spans="13:17" x14ac:dyDescent="0.2">
      <c r="M332" s="156"/>
      <c r="N332" s="156"/>
      <c r="O332" s="156"/>
      <c r="P332" s="156"/>
      <c r="Q332" s="156"/>
    </row>
    <row r="333" spans="13:17" x14ac:dyDescent="0.2">
      <c r="M333" s="156"/>
      <c r="N333" s="156"/>
      <c r="O333" s="156"/>
      <c r="P333" s="156"/>
      <c r="Q333" s="156"/>
    </row>
    <row r="334" spans="13:17" x14ac:dyDescent="0.2">
      <c r="M334" s="156"/>
      <c r="N334" s="156"/>
      <c r="O334" s="156"/>
      <c r="P334" s="156"/>
      <c r="Q334" s="156"/>
    </row>
    <row r="335" spans="13:17" x14ac:dyDescent="0.2">
      <c r="M335" s="156"/>
      <c r="N335" s="156"/>
      <c r="O335" s="156"/>
      <c r="P335" s="156"/>
      <c r="Q335" s="156"/>
    </row>
    <row r="336" spans="13:17" x14ac:dyDescent="0.2">
      <c r="M336" s="156"/>
      <c r="N336" s="156"/>
      <c r="O336" s="156"/>
      <c r="P336" s="156"/>
      <c r="Q336" s="156"/>
    </row>
    <row r="337" spans="13:17" x14ac:dyDescent="0.2">
      <c r="M337" s="156"/>
      <c r="N337" s="156"/>
      <c r="O337" s="156"/>
      <c r="P337" s="156"/>
      <c r="Q337" s="156"/>
    </row>
    <row r="338" spans="13:17" x14ac:dyDescent="0.2">
      <c r="M338" s="156"/>
      <c r="N338" s="156"/>
      <c r="O338" s="156"/>
      <c r="P338" s="156"/>
      <c r="Q338" s="156"/>
    </row>
    <row r="339" spans="13:17" x14ac:dyDescent="0.2">
      <c r="M339" s="156"/>
      <c r="N339" s="156"/>
      <c r="O339" s="156"/>
      <c r="P339" s="156"/>
      <c r="Q339" s="156"/>
    </row>
    <row r="340" spans="13:17" x14ac:dyDescent="0.2">
      <c r="M340" s="156"/>
      <c r="N340" s="156"/>
      <c r="O340" s="156"/>
      <c r="P340" s="156"/>
      <c r="Q340" s="156"/>
    </row>
    <row r="341" spans="13:17" x14ac:dyDescent="0.2">
      <c r="M341" s="156"/>
      <c r="N341" s="156"/>
      <c r="O341" s="156"/>
      <c r="P341" s="156"/>
      <c r="Q341" s="156"/>
    </row>
    <row r="342" spans="13:17" x14ac:dyDescent="0.2">
      <c r="M342" s="156"/>
      <c r="N342" s="156"/>
      <c r="O342" s="156"/>
      <c r="P342" s="156"/>
      <c r="Q342" s="156"/>
    </row>
    <row r="343" spans="13:17" x14ac:dyDescent="0.2">
      <c r="M343" s="156"/>
      <c r="N343" s="156"/>
      <c r="O343" s="156"/>
      <c r="P343" s="156"/>
      <c r="Q343" s="156"/>
    </row>
    <row r="344" spans="13:17" x14ac:dyDescent="0.2">
      <c r="M344" s="156"/>
      <c r="N344" s="156"/>
      <c r="O344" s="156"/>
      <c r="P344" s="156"/>
      <c r="Q344" s="156"/>
    </row>
    <row r="345" spans="13:17" x14ac:dyDescent="0.2">
      <c r="M345" s="156"/>
      <c r="N345" s="156"/>
      <c r="O345" s="156"/>
      <c r="P345" s="156"/>
      <c r="Q345" s="156"/>
    </row>
    <row r="346" spans="13:17" x14ac:dyDescent="0.2">
      <c r="M346" s="156"/>
      <c r="N346" s="156"/>
      <c r="O346" s="156"/>
      <c r="P346" s="156"/>
      <c r="Q346" s="156"/>
    </row>
    <row r="347" spans="13:17" x14ac:dyDescent="0.2">
      <c r="M347" s="156"/>
      <c r="N347" s="156"/>
      <c r="O347" s="156"/>
      <c r="P347" s="156"/>
      <c r="Q347" s="156"/>
    </row>
    <row r="348" spans="13:17" x14ac:dyDescent="0.2">
      <c r="M348" s="156"/>
      <c r="N348" s="156"/>
      <c r="O348" s="156"/>
      <c r="P348" s="156"/>
      <c r="Q348" s="156"/>
    </row>
  </sheetData>
  <mergeCells count="18">
    <mergeCell ref="AB23:AD23"/>
    <mergeCell ref="AB24:AD24"/>
    <mergeCell ref="AB25:AD25"/>
    <mergeCell ref="AB26:AD26"/>
    <mergeCell ref="AB27:AD27"/>
    <mergeCell ref="Y16:AD16"/>
    <mergeCell ref="Y17:AD17"/>
    <mergeCell ref="Y18:AD18"/>
    <mergeCell ref="Y19:AD19"/>
    <mergeCell ref="X22:Y22"/>
    <mergeCell ref="AA22:AD22"/>
    <mergeCell ref="A3:Q3"/>
    <mergeCell ref="A4:Q4"/>
    <mergeCell ref="A5:Q5"/>
    <mergeCell ref="M7:N7"/>
    <mergeCell ref="J8:J9"/>
    <mergeCell ref="C9:D9"/>
    <mergeCell ref="O9:O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Cover Page</vt:lpstr>
      <vt:lpstr>Summary</vt:lpstr>
      <vt:lpstr>Police</vt:lpstr>
      <vt:lpstr>Public Works</vt:lpstr>
      <vt:lpstr>Fire</vt:lpstr>
      <vt:lpstr>Parks</vt:lpstr>
      <vt:lpstr>Downtown</vt:lpstr>
      <vt:lpstr>Streets - Chip Seal &amp; Drainage</vt:lpstr>
      <vt:lpstr>Streets - Construction FINAL</vt:lpstr>
      <vt:lpstr>Multi-Block Street Repairs</vt:lpstr>
      <vt:lpstr>Animal Control</vt:lpstr>
      <vt:lpstr>Facilities</vt:lpstr>
      <vt:lpstr>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2022-07-18T17:09:52Z</dcterms:modified>
</cp:coreProperties>
</file>